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regner\Documents\ogregner\ALLOTMENT REPORT\CY 2016\2016 WEBSITE\"/>
    </mc:Choice>
  </mc:AlternateContent>
  <bookViews>
    <workbookView xWindow="120" yWindow="105" windowWidth="21840" windowHeight="9210" tabRatio="807"/>
  </bookViews>
  <sheets>
    <sheet name="SUM" sheetId="198" r:id="rId1"/>
    <sheet name="ByDept" sheetId="199" r:id="rId2"/>
    <sheet name="AllSources" sheetId="200" r:id="rId3"/>
    <sheet name="Adjustments" sheetId="201" r:id="rId4"/>
    <sheet name="SPFs-RA10717" sheetId="202" r:id="rId5"/>
    <sheet name="Continuing" sheetId="203" r:id="rId6"/>
    <sheet name="Automatic" sheetId="204" r:id="rId7"/>
  </sheets>
  <externalReferences>
    <externalReference r:id="rId8"/>
    <externalReference r:id="rId9"/>
    <externalReference r:id="rId10"/>
  </externalReferences>
  <definedNames>
    <definedName name="_xlnm.Print_Area" localSheetId="3">Adjustments!$A$1:$F$89</definedName>
    <definedName name="_xlnm.Print_Area" localSheetId="2">AllSources!$A$1:$I$97</definedName>
    <definedName name="_xlnm.Print_Area" localSheetId="6">Automatic!$A$1:$O$95</definedName>
    <definedName name="_xlnm.Print_Area" localSheetId="1">ByDept!$A$1:$L$260</definedName>
    <definedName name="_xlnm.Print_Area" localSheetId="5">Continuing!$A$1:$M$96</definedName>
    <definedName name="_xlnm.Print_Area" localSheetId="4">'SPFs-RA10717'!$A$1:$K$95</definedName>
    <definedName name="_xlnm.Print_Area" localSheetId="0">SUM!$A$1:$I$50</definedName>
    <definedName name="_xlnm.Print_Titles" localSheetId="3">Adjustments!$1:$5</definedName>
    <definedName name="_xlnm.Print_Titles" localSheetId="2">AllSources!$1:$6</definedName>
    <definedName name="_xlnm.Print_Titles" localSheetId="6">Automatic!$A:$A,Automatic!$1:$5</definedName>
    <definedName name="_xlnm.Print_Titles" localSheetId="1">ByDept!$1:$6</definedName>
    <definedName name="_xlnm.Print_Titles" localSheetId="5">Continuing!$A:$A,Continuing!$1:$5</definedName>
    <definedName name="_xlnm.Print_Titles" localSheetId="4">'SPFs-RA10717'!$A:$A,'SPFs-RA10717'!$1:$5</definedName>
    <definedName name="Z_5BA19E16_4FBA_4604_B3D1_F564165F1D65_.wvu.Cols" localSheetId="6" hidden="1">Automatic!#REF!</definedName>
    <definedName name="Z_5BA19E16_4FBA_4604_B3D1_F564165F1D65_.wvu.PrintArea" localSheetId="6" hidden="1">Automatic!$A$1:$O$95</definedName>
    <definedName name="Z_5BA19E16_4FBA_4604_B3D1_F564165F1D65_.wvu.PrintArea" localSheetId="5" hidden="1">Continuing!$A$1:$H$96</definedName>
    <definedName name="Z_5BA19E16_4FBA_4604_B3D1_F564165F1D65_.wvu.PrintTitles" localSheetId="6" hidden="1">Automatic!$A:$A,Automatic!$1:$5</definedName>
    <definedName name="Z_5BA19E16_4FBA_4604_B3D1_F564165F1D65_.wvu.PrintTitles" localSheetId="5" hidden="1">Continuing!$1:$5</definedName>
  </definedNames>
  <calcPr calcId="152511"/>
</workbook>
</file>

<file path=xl/calcChain.xml><?xml version="1.0" encoding="utf-8"?>
<calcChain xmlns="http://schemas.openxmlformats.org/spreadsheetml/2006/main">
  <c r="N94" i="204" l="1"/>
  <c r="M94" i="204"/>
  <c r="L94" i="204"/>
  <c r="K94" i="204"/>
  <c r="J94" i="204"/>
  <c r="I94" i="204"/>
  <c r="H94" i="204"/>
  <c r="G94" i="204"/>
  <c r="E94" i="204"/>
  <c r="D94" i="204"/>
  <c r="C94" i="204"/>
  <c r="B94" i="204"/>
  <c r="O94" i="204" s="1"/>
  <c r="N93" i="204"/>
  <c r="M93" i="204"/>
  <c r="L93" i="204"/>
  <c r="K93" i="204"/>
  <c r="J93" i="204"/>
  <c r="I93" i="204"/>
  <c r="H93" i="204"/>
  <c r="G93" i="204"/>
  <c r="E93" i="204"/>
  <c r="D93" i="204"/>
  <c r="C93" i="204"/>
  <c r="B93" i="204"/>
  <c r="N92" i="204"/>
  <c r="M92" i="204"/>
  <c r="L92" i="204"/>
  <c r="K92" i="204"/>
  <c r="J92" i="204"/>
  <c r="I92" i="204"/>
  <c r="H92" i="204"/>
  <c r="G92" i="204"/>
  <c r="E92" i="204"/>
  <c r="D92" i="204"/>
  <c r="C92" i="204"/>
  <c r="B92" i="204"/>
  <c r="N91" i="204"/>
  <c r="N90" i="204" s="1"/>
  <c r="M91" i="204"/>
  <c r="M90" i="204" s="1"/>
  <c r="L91" i="204"/>
  <c r="L90" i="204" s="1"/>
  <c r="K91" i="204"/>
  <c r="J91" i="204"/>
  <c r="J90" i="204" s="1"/>
  <c r="I91" i="204"/>
  <c r="I90" i="204" s="1"/>
  <c r="H91" i="204"/>
  <c r="H90" i="204" s="1"/>
  <c r="G91" i="204"/>
  <c r="E91" i="204"/>
  <c r="E90" i="204" s="1"/>
  <c r="D91" i="204"/>
  <c r="D90" i="204" s="1"/>
  <c r="C91" i="204"/>
  <c r="C90" i="204" s="1"/>
  <c r="B91" i="204"/>
  <c r="N89" i="204"/>
  <c r="M89" i="204"/>
  <c r="L89" i="204"/>
  <c r="K89" i="204"/>
  <c r="J89" i="204"/>
  <c r="I89" i="204"/>
  <c r="H89" i="204"/>
  <c r="G89" i="204"/>
  <c r="E89" i="204"/>
  <c r="D89" i="204"/>
  <c r="C89" i="204"/>
  <c r="B89" i="204"/>
  <c r="N87" i="204"/>
  <c r="M87" i="204"/>
  <c r="L87" i="204"/>
  <c r="K87" i="204"/>
  <c r="J87" i="204"/>
  <c r="I87" i="204"/>
  <c r="H87" i="204"/>
  <c r="G87" i="204"/>
  <c r="E87" i="204"/>
  <c r="D87" i="204"/>
  <c r="C87" i="204"/>
  <c r="N86" i="204"/>
  <c r="M86" i="204"/>
  <c r="L86" i="204"/>
  <c r="K86" i="204"/>
  <c r="J86" i="204"/>
  <c r="I86" i="204"/>
  <c r="H86" i="204"/>
  <c r="G86" i="204"/>
  <c r="E86" i="204"/>
  <c r="D86" i="204"/>
  <c r="C86" i="204"/>
  <c r="N85" i="204"/>
  <c r="M85" i="204"/>
  <c r="L85" i="204"/>
  <c r="K85" i="204"/>
  <c r="J85" i="204"/>
  <c r="I85" i="204"/>
  <c r="H85" i="204"/>
  <c r="G85" i="204"/>
  <c r="E85" i="204"/>
  <c r="D85" i="204"/>
  <c r="C85" i="204"/>
  <c r="N84" i="204"/>
  <c r="M84" i="204"/>
  <c r="L84" i="204"/>
  <c r="K84" i="204"/>
  <c r="J84" i="204"/>
  <c r="I84" i="204"/>
  <c r="H84" i="204"/>
  <c r="G84" i="204"/>
  <c r="E84" i="204"/>
  <c r="D84" i="204"/>
  <c r="C84" i="204"/>
  <c r="N83" i="204"/>
  <c r="M83" i="204"/>
  <c r="L83" i="204"/>
  <c r="K83" i="204"/>
  <c r="J83" i="204"/>
  <c r="I83" i="204"/>
  <c r="H83" i="204"/>
  <c r="G83" i="204"/>
  <c r="E83" i="204"/>
  <c r="D83" i="204"/>
  <c r="C83" i="204"/>
  <c r="N82" i="204"/>
  <c r="M82" i="204"/>
  <c r="L82" i="204"/>
  <c r="K82" i="204"/>
  <c r="J82" i="204"/>
  <c r="I82" i="204"/>
  <c r="H82" i="204"/>
  <c r="G82" i="204"/>
  <c r="E82" i="204"/>
  <c r="D82" i="204"/>
  <c r="C82" i="204"/>
  <c r="N81" i="204"/>
  <c r="M81" i="204"/>
  <c r="L81" i="204"/>
  <c r="K81" i="204"/>
  <c r="J81" i="204"/>
  <c r="I81" i="204"/>
  <c r="H81" i="204"/>
  <c r="G81" i="204"/>
  <c r="E81" i="204"/>
  <c r="D81" i="204"/>
  <c r="C81" i="204"/>
  <c r="N80" i="204"/>
  <c r="M80" i="204"/>
  <c r="L80" i="204"/>
  <c r="K80" i="204"/>
  <c r="J80" i="204"/>
  <c r="I80" i="204"/>
  <c r="H80" i="204"/>
  <c r="G80" i="204"/>
  <c r="E80" i="204"/>
  <c r="D80" i="204"/>
  <c r="C80" i="204"/>
  <c r="N79" i="204"/>
  <c r="M79" i="204"/>
  <c r="L79" i="204"/>
  <c r="K79" i="204"/>
  <c r="J79" i="204"/>
  <c r="I79" i="204"/>
  <c r="H79" i="204"/>
  <c r="G79" i="204"/>
  <c r="E79" i="204"/>
  <c r="D79" i="204"/>
  <c r="C79" i="204"/>
  <c r="N78" i="204"/>
  <c r="M78" i="204"/>
  <c r="L78" i="204"/>
  <c r="K78" i="204"/>
  <c r="J78" i="204"/>
  <c r="I78" i="204"/>
  <c r="H78" i="204"/>
  <c r="G78" i="204"/>
  <c r="E78" i="204"/>
  <c r="D78" i="204"/>
  <c r="C78" i="204"/>
  <c r="N77" i="204"/>
  <c r="M77" i="204"/>
  <c r="L77" i="204"/>
  <c r="K77" i="204"/>
  <c r="J77" i="204"/>
  <c r="I77" i="204"/>
  <c r="H77" i="204"/>
  <c r="G77" i="204"/>
  <c r="E77" i="204"/>
  <c r="D77" i="204"/>
  <c r="C77" i="204"/>
  <c r="N76" i="204"/>
  <c r="M76" i="204"/>
  <c r="L76" i="204"/>
  <c r="K76" i="204"/>
  <c r="J76" i="204"/>
  <c r="I76" i="204"/>
  <c r="H76" i="204"/>
  <c r="G76" i="204"/>
  <c r="E76" i="204"/>
  <c r="D76" i="204"/>
  <c r="C76" i="204"/>
  <c r="N75" i="204"/>
  <c r="M75" i="204"/>
  <c r="L75" i="204"/>
  <c r="K75" i="204"/>
  <c r="J75" i="204"/>
  <c r="I75" i="204"/>
  <c r="H75" i="204"/>
  <c r="G75" i="204"/>
  <c r="E75" i="204"/>
  <c r="D75" i="204"/>
  <c r="C75" i="204"/>
  <c r="N74" i="204"/>
  <c r="M74" i="204"/>
  <c r="L74" i="204"/>
  <c r="K74" i="204"/>
  <c r="J74" i="204"/>
  <c r="I74" i="204"/>
  <c r="H74" i="204"/>
  <c r="G74" i="204"/>
  <c r="E74" i="204"/>
  <c r="D74" i="204"/>
  <c r="C74" i="204"/>
  <c r="N73" i="204"/>
  <c r="M73" i="204"/>
  <c r="L73" i="204"/>
  <c r="K73" i="204"/>
  <c r="J73" i="204"/>
  <c r="I73" i="204"/>
  <c r="H73" i="204"/>
  <c r="G73" i="204"/>
  <c r="E73" i="204"/>
  <c r="D73" i="204"/>
  <c r="C73" i="204"/>
  <c r="N72" i="204"/>
  <c r="M72" i="204"/>
  <c r="L72" i="204"/>
  <c r="K72" i="204"/>
  <c r="J72" i="204"/>
  <c r="I72" i="204"/>
  <c r="H72" i="204"/>
  <c r="G72" i="204"/>
  <c r="E72" i="204"/>
  <c r="D72" i="204"/>
  <c r="C72" i="204"/>
  <c r="N71" i="204"/>
  <c r="M71" i="204"/>
  <c r="L71" i="204"/>
  <c r="K71" i="204"/>
  <c r="J71" i="204"/>
  <c r="I71" i="204"/>
  <c r="H71" i="204"/>
  <c r="G71" i="204"/>
  <c r="E71" i="204"/>
  <c r="D71" i="204"/>
  <c r="C71" i="204"/>
  <c r="N70" i="204"/>
  <c r="M70" i="204"/>
  <c r="L70" i="204"/>
  <c r="K70" i="204"/>
  <c r="J70" i="204"/>
  <c r="I70" i="204"/>
  <c r="H70" i="204"/>
  <c r="G70" i="204"/>
  <c r="E70" i="204"/>
  <c r="D70" i="204"/>
  <c r="C70" i="204"/>
  <c r="N69" i="204"/>
  <c r="M69" i="204"/>
  <c r="L69" i="204"/>
  <c r="K69" i="204"/>
  <c r="J69" i="204"/>
  <c r="I69" i="204"/>
  <c r="H69" i="204"/>
  <c r="G69" i="204"/>
  <c r="E69" i="204"/>
  <c r="D69" i="204"/>
  <c r="C69" i="204"/>
  <c r="N68" i="204"/>
  <c r="M68" i="204"/>
  <c r="L68" i="204"/>
  <c r="K68" i="204"/>
  <c r="J68" i="204"/>
  <c r="I68" i="204"/>
  <c r="H68" i="204"/>
  <c r="G68" i="204"/>
  <c r="E68" i="204"/>
  <c r="D68" i="204"/>
  <c r="C68" i="204"/>
  <c r="N67" i="204"/>
  <c r="N66" i="204"/>
  <c r="M66" i="204"/>
  <c r="L66" i="204"/>
  <c r="K66" i="204"/>
  <c r="J66" i="204"/>
  <c r="I66" i="204"/>
  <c r="H66" i="204"/>
  <c r="G66" i="204"/>
  <c r="E66" i="204"/>
  <c r="D66" i="204"/>
  <c r="C66" i="204"/>
  <c r="N65" i="204"/>
  <c r="M65" i="204"/>
  <c r="L65" i="204"/>
  <c r="K65" i="204"/>
  <c r="J65" i="204"/>
  <c r="I65" i="204"/>
  <c r="H65" i="204"/>
  <c r="G65" i="204"/>
  <c r="E65" i="204"/>
  <c r="D65" i="204"/>
  <c r="C65" i="204"/>
  <c r="N64" i="204"/>
  <c r="M64" i="204"/>
  <c r="L64" i="204"/>
  <c r="K64" i="204"/>
  <c r="J64" i="204"/>
  <c r="I64" i="204"/>
  <c r="H64" i="204"/>
  <c r="G64" i="204"/>
  <c r="E64" i="204"/>
  <c r="D64" i="204"/>
  <c r="C64" i="204"/>
  <c r="N63" i="204"/>
  <c r="M63" i="204"/>
  <c r="L63" i="204"/>
  <c r="K63" i="204"/>
  <c r="J63" i="204"/>
  <c r="I63" i="204"/>
  <c r="H63" i="204"/>
  <c r="G63" i="204"/>
  <c r="E63" i="204"/>
  <c r="D63" i="204"/>
  <c r="C63" i="204"/>
  <c r="N62" i="204"/>
  <c r="M62" i="204"/>
  <c r="L62" i="204"/>
  <c r="K62" i="204"/>
  <c r="J62" i="204"/>
  <c r="I62" i="204"/>
  <c r="H62" i="204"/>
  <c r="G62" i="204"/>
  <c r="E62" i="204"/>
  <c r="D62" i="204"/>
  <c r="C62" i="204"/>
  <c r="N61" i="204"/>
  <c r="M61" i="204"/>
  <c r="L61" i="204"/>
  <c r="K61" i="204"/>
  <c r="J61" i="204"/>
  <c r="I61" i="204"/>
  <c r="H61" i="204"/>
  <c r="G61" i="204"/>
  <c r="E61" i="204"/>
  <c r="D61" i="204"/>
  <c r="C61" i="204"/>
  <c r="N60" i="204"/>
  <c r="M60" i="204"/>
  <c r="L60" i="204"/>
  <c r="K60" i="204"/>
  <c r="J60" i="204"/>
  <c r="I60" i="204"/>
  <c r="H60" i="204"/>
  <c r="G60" i="204"/>
  <c r="E60" i="204"/>
  <c r="D60" i="204"/>
  <c r="C60" i="204"/>
  <c r="N59" i="204"/>
  <c r="M59" i="204"/>
  <c r="L59" i="204"/>
  <c r="K59" i="204"/>
  <c r="J59" i="204"/>
  <c r="I59" i="204"/>
  <c r="H59" i="204"/>
  <c r="G59" i="204"/>
  <c r="E59" i="204"/>
  <c r="D59" i="204"/>
  <c r="C59" i="204"/>
  <c r="N58" i="204"/>
  <c r="M58" i="204"/>
  <c r="L58" i="204"/>
  <c r="K58" i="204"/>
  <c r="J58" i="204"/>
  <c r="I58" i="204"/>
  <c r="H58" i="204"/>
  <c r="G58" i="204"/>
  <c r="E58" i="204"/>
  <c r="D58" i="204"/>
  <c r="C58" i="204"/>
  <c r="N57" i="204"/>
  <c r="M57" i="204"/>
  <c r="L57" i="204"/>
  <c r="K57" i="204"/>
  <c r="J57" i="204"/>
  <c r="I57" i="204"/>
  <c r="H57" i="204"/>
  <c r="G57" i="204"/>
  <c r="E57" i="204"/>
  <c r="D57" i="204"/>
  <c r="C57" i="204"/>
  <c r="N56" i="204"/>
  <c r="M56" i="204"/>
  <c r="L56" i="204"/>
  <c r="K56" i="204"/>
  <c r="J56" i="204"/>
  <c r="I56" i="204"/>
  <c r="H56" i="204"/>
  <c r="G56" i="204"/>
  <c r="E56" i="204"/>
  <c r="D56" i="204"/>
  <c r="C56" i="204"/>
  <c r="N55" i="204"/>
  <c r="M55" i="204"/>
  <c r="L55" i="204"/>
  <c r="K55" i="204"/>
  <c r="J55" i="204"/>
  <c r="I55" i="204"/>
  <c r="H55" i="204"/>
  <c r="G55" i="204"/>
  <c r="E55" i="204"/>
  <c r="D55" i="204"/>
  <c r="C55" i="204"/>
  <c r="N54" i="204"/>
  <c r="M54" i="204"/>
  <c r="L54" i="204"/>
  <c r="K54" i="204"/>
  <c r="J54" i="204"/>
  <c r="I54" i="204"/>
  <c r="H54" i="204"/>
  <c r="G54" i="204"/>
  <c r="E54" i="204"/>
  <c r="D54" i="204"/>
  <c r="C54" i="204"/>
  <c r="N53" i="204"/>
  <c r="M53" i="204"/>
  <c r="M52" i="204" s="1"/>
  <c r="L53" i="204"/>
  <c r="K53" i="204"/>
  <c r="J53" i="204"/>
  <c r="I53" i="204"/>
  <c r="H53" i="204"/>
  <c r="G53" i="204"/>
  <c r="E53" i="204"/>
  <c r="D53" i="204"/>
  <c r="D52" i="204" s="1"/>
  <c r="C53" i="204"/>
  <c r="I52" i="204"/>
  <c r="N51" i="204"/>
  <c r="M51" i="204"/>
  <c r="L51" i="204"/>
  <c r="K51" i="204"/>
  <c r="J51" i="204"/>
  <c r="I51" i="204"/>
  <c r="H51" i="204"/>
  <c r="G51" i="204"/>
  <c r="E51" i="204"/>
  <c r="D51" i="204"/>
  <c r="C51" i="204"/>
  <c r="N50" i="204"/>
  <c r="M50" i="204"/>
  <c r="L50" i="204"/>
  <c r="K50" i="204"/>
  <c r="J50" i="204"/>
  <c r="I50" i="204"/>
  <c r="H50" i="204"/>
  <c r="G50" i="204"/>
  <c r="E50" i="204"/>
  <c r="D50" i="204"/>
  <c r="C50" i="204"/>
  <c r="N49" i="204"/>
  <c r="M49" i="204"/>
  <c r="L49" i="204"/>
  <c r="K49" i="204"/>
  <c r="J49" i="204"/>
  <c r="I49" i="204"/>
  <c r="H49" i="204"/>
  <c r="G49" i="204"/>
  <c r="E49" i="204"/>
  <c r="D49" i="204"/>
  <c r="C49" i="204"/>
  <c r="F48" i="204"/>
  <c r="N46" i="204"/>
  <c r="M46" i="204"/>
  <c r="L46" i="204"/>
  <c r="K46" i="204"/>
  <c r="J46" i="204"/>
  <c r="I46" i="204"/>
  <c r="H46" i="204"/>
  <c r="G46" i="204"/>
  <c r="E46" i="204"/>
  <c r="D46" i="204"/>
  <c r="C46" i="204"/>
  <c r="N45" i="204"/>
  <c r="M45" i="204"/>
  <c r="L45" i="204"/>
  <c r="K45" i="204"/>
  <c r="J45" i="204"/>
  <c r="I45" i="204"/>
  <c r="H45" i="204"/>
  <c r="G45" i="204"/>
  <c r="E45" i="204"/>
  <c r="D45" i="204"/>
  <c r="C45" i="204"/>
  <c r="N44" i="204"/>
  <c r="M44" i="204"/>
  <c r="L44" i="204"/>
  <c r="K44" i="204"/>
  <c r="J44" i="204"/>
  <c r="I44" i="204"/>
  <c r="H44" i="204"/>
  <c r="G44" i="204"/>
  <c r="E44" i="204"/>
  <c r="D44" i="204"/>
  <c r="C44" i="204"/>
  <c r="N43" i="204"/>
  <c r="M43" i="204"/>
  <c r="L43" i="204"/>
  <c r="K43" i="204"/>
  <c r="J43" i="204"/>
  <c r="I43" i="204"/>
  <c r="H43" i="204"/>
  <c r="G43" i="204"/>
  <c r="E43" i="204"/>
  <c r="D43" i="204"/>
  <c r="C43" i="204"/>
  <c r="N42" i="204"/>
  <c r="M42" i="204"/>
  <c r="L42" i="204"/>
  <c r="K42" i="204"/>
  <c r="J42" i="204"/>
  <c r="I42" i="204"/>
  <c r="H42" i="204"/>
  <c r="G42" i="204"/>
  <c r="E42" i="204"/>
  <c r="D42" i="204"/>
  <c r="C42" i="204"/>
  <c r="N41" i="204"/>
  <c r="M41" i="204"/>
  <c r="L41" i="204"/>
  <c r="K41" i="204"/>
  <c r="J41" i="204"/>
  <c r="I41" i="204"/>
  <c r="H41" i="204"/>
  <c r="G41" i="204"/>
  <c r="E41" i="204"/>
  <c r="D41" i="204"/>
  <c r="C41" i="204"/>
  <c r="N40" i="204"/>
  <c r="M40" i="204"/>
  <c r="L40" i="204"/>
  <c r="K40" i="204"/>
  <c r="J40" i="204"/>
  <c r="I40" i="204"/>
  <c r="H40" i="204"/>
  <c r="G40" i="204"/>
  <c r="E40" i="204"/>
  <c r="D40" i="204"/>
  <c r="C40" i="204"/>
  <c r="B40" i="204"/>
  <c r="O40" i="204" s="1"/>
  <c r="N39" i="204"/>
  <c r="M39" i="204"/>
  <c r="L39" i="204"/>
  <c r="K39" i="204"/>
  <c r="J39" i="204"/>
  <c r="I39" i="204"/>
  <c r="H39" i="204"/>
  <c r="G39" i="204"/>
  <c r="E39" i="204"/>
  <c r="D39" i="204"/>
  <c r="C39" i="204"/>
  <c r="N38" i="204"/>
  <c r="M38" i="204"/>
  <c r="L38" i="204"/>
  <c r="K38" i="204"/>
  <c r="J38" i="204"/>
  <c r="I38" i="204"/>
  <c r="H38" i="204"/>
  <c r="G38" i="204"/>
  <c r="E38" i="204"/>
  <c r="D38" i="204"/>
  <c r="C38" i="204"/>
  <c r="N37" i="204"/>
  <c r="M37" i="204"/>
  <c r="L37" i="204"/>
  <c r="K37" i="204"/>
  <c r="J37" i="204"/>
  <c r="I37" i="204"/>
  <c r="H37" i="204"/>
  <c r="G37" i="204"/>
  <c r="E37" i="204"/>
  <c r="D37" i="204"/>
  <c r="C37" i="204"/>
  <c r="N36" i="204"/>
  <c r="M36" i="204"/>
  <c r="L36" i="204"/>
  <c r="K36" i="204"/>
  <c r="J36" i="204"/>
  <c r="I36" i="204"/>
  <c r="H36" i="204"/>
  <c r="G36" i="204"/>
  <c r="F36" i="204"/>
  <c r="E36" i="204"/>
  <c r="D36" i="204"/>
  <c r="C36" i="204"/>
  <c r="N35" i="204"/>
  <c r="M35" i="204"/>
  <c r="L35" i="204"/>
  <c r="K35" i="204"/>
  <c r="J35" i="204"/>
  <c r="I35" i="204"/>
  <c r="H35" i="204"/>
  <c r="G35" i="204"/>
  <c r="E35" i="204"/>
  <c r="D35" i="204"/>
  <c r="C35" i="204"/>
  <c r="N34" i="204"/>
  <c r="M34" i="204"/>
  <c r="L34" i="204"/>
  <c r="K34" i="204"/>
  <c r="J34" i="204"/>
  <c r="I34" i="204"/>
  <c r="H34" i="204"/>
  <c r="G34" i="204"/>
  <c r="E34" i="204"/>
  <c r="D34" i="204"/>
  <c r="C34" i="204"/>
  <c r="N33" i="204"/>
  <c r="M33" i="204"/>
  <c r="L33" i="204"/>
  <c r="K33" i="204"/>
  <c r="J33" i="204"/>
  <c r="I33" i="204"/>
  <c r="H33" i="204"/>
  <c r="G33" i="204"/>
  <c r="E33" i="204"/>
  <c r="D33" i="204"/>
  <c r="C33" i="204"/>
  <c r="N32" i="204"/>
  <c r="M32" i="204"/>
  <c r="L32" i="204"/>
  <c r="K32" i="204"/>
  <c r="J32" i="204"/>
  <c r="I32" i="204"/>
  <c r="H32" i="204"/>
  <c r="G32" i="204"/>
  <c r="E32" i="204"/>
  <c r="D32" i="204"/>
  <c r="C32" i="204"/>
  <c r="N31" i="204"/>
  <c r="M31" i="204"/>
  <c r="L31" i="204"/>
  <c r="K31" i="204"/>
  <c r="J31" i="204"/>
  <c r="I31" i="204"/>
  <c r="H31" i="204"/>
  <c r="G31" i="204"/>
  <c r="F31" i="204"/>
  <c r="E31" i="204"/>
  <c r="D31" i="204"/>
  <c r="C31" i="204"/>
  <c r="N30" i="204"/>
  <c r="M30" i="204"/>
  <c r="M29" i="204" s="1"/>
  <c r="L30" i="204"/>
  <c r="L29" i="204" s="1"/>
  <c r="K30" i="204"/>
  <c r="K29" i="204" s="1"/>
  <c r="J30" i="204"/>
  <c r="J29" i="204" s="1"/>
  <c r="I30" i="204"/>
  <c r="I29" i="204" s="1"/>
  <c r="H30" i="204"/>
  <c r="H29" i="204" s="1"/>
  <c r="G30" i="204"/>
  <c r="G29" i="204" s="1"/>
  <c r="F30" i="204"/>
  <c r="E30" i="204"/>
  <c r="E29" i="204" s="1"/>
  <c r="D30" i="204"/>
  <c r="D29" i="204" s="1"/>
  <c r="C30" i="204"/>
  <c r="N29" i="204"/>
  <c r="F29" i="204"/>
  <c r="F95" i="204" s="1"/>
  <c r="N28" i="204"/>
  <c r="M28" i="204"/>
  <c r="L28" i="204"/>
  <c r="K28" i="204"/>
  <c r="J28" i="204"/>
  <c r="I28" i="204"/>
  <c r="H28" i="204"/>
  <c r="G28" i="204"/>
  <c r="E28" i="204"/>
  <c r="D28" i="204"/>
  <c r="C28" i="204"/>
  <c r="N27" i="204"/>
  <c r="M27" i="204"/>
  <c r="L27" i="204"/>
  <c r="K27" i="204"/>
  <c r="J27" i="204"/>
  <c r="I27" i="204"/>
  <c r="H27" i="204"/>
  <c r="G27" i="204"/>
  <c r="E27" i="204"/>
  <c r="D27" i="204"/>
  <c r="C27" i="204"/>
  <c r="N26" i="204"/>
  <c r="M26" i="204"/>
  <c r="L26" i="204"/>
  <c r="K26" i="204"/>
  <c r="J26" i="204"/>
  <c r="I26" i="204"/>
  <c r="H26" i="204"/>
  <c r="G26" i="204"/>
  <c r="E26" i="204"/>
  <c r="E25" i="204" s="1"/>
  <c r="D26" i="204"/>
  <c r="C26" i="204"/>
  <c r="L25" i="204"/>
  <c r="H25" i="204"/>
  <c r="C25" i="204"/>
  <c r="N24" i="204"/>
  <c r="M24" i="204"/>
  <c r="L24" i="204"/>
  <c r="K24" i="204"/>
  <c r="J24" i="204"/>
  <c r="I24" i="204"/>
  <c r="H24" i="204"/>
  <c r="G24" i="204"/>
  <c r="E24" i="204"/>
  <c r="D24" i="204"/>
  <c r="C24" i="204"/>
  <c r="N23" i="204"/>
  <c r="M23" i="204"/>
  <c r="L23" i="204"/>
  <c r="K23" i="204"/>
  <c r="J23" i="204"/>
  <c r="I23" i="204"/>
  <c r="H23" i="204"/>
  <c r="G23" i="204"/>
  <c r="E23" i="204"/>
  <c r="D23" i="204"/>
  <c r="C23" i="204"/>
  <c r="N22" i="204"/>
  <c r="M22" i="204"/>
  <c r="L22" i="204"/>
  <c r="K22" i="204"/>
  <c r="J22" i="204"/>
  <c r="I22" i="204"/>
  <c r="H22" i="204"/>
  <c r="G22" i="204"/>
  <c r="G20" i="204" s="1"/>
  <c r="E22" i="204"/>
  <c r="D22" i="204"/>
  <c r="C22" i="204"/>
  <c r="N21" i="204"/>
  <c r="N20" i="204" s="1"/>
  <c r="M21" i="204"/>
  <c r="L21" i="204"/>
  <c r="L20" i="204" s="1"/>
  <c r="K21" i="204"/>
  <c r="J21" i="204"/>
  <c r="J20" i="204" s="1"/>
  <c r="I21" i="204"/>
  <c r="H21" i="204"/>
  <c r="H20" i="204" s="1"/>
  <c r="G21" i="204"/>
  <c r="E21" i="204"/>
  <c r="E20" i="204" s="1"/>
  <c r="D21" i="204"/>
  <c r="C21" i="204"/>
  <c r="C20" i="204" s="1"/>
  <c r="N19" i="204"/>
  <c r="M19" i="204"/>
  <c r="L19" i="204"/>
  <c r="K19" i="204"/>
  <c r="J19" i="204"/>
  <c r="I19" i="204"/>
  <c r="H19" i="204"/>
  <c r="G19" i="204"/>
  <c r="E19" i="204"/>
  <c r="D19" i="204"/>
  <c r="C19" i="204"/>
  <c r="N18" i="204"/>
  <c r="M18" i="204"/>
  <c r="L18" i="204"/>
  <c r="K18" i="204"/>
  <c r="J18" i="204"/>
  <c r="I18" i="204"/>
  <c r="H18" i="204"/>
  <c r="G18" i="204"/>
  <c r="E18" i="204"/>
  <c r="D18" i="204"/>
  <c r="C18" i="204"/>
  <c r="N17" i="204"/>
  <c r="M17" i="204"/>
  <c r="L17" i="204"/>
  <c r="K17" i="204"/>
  <c r="J17" i="204"/>
  <c r="I17" i="204"/>
  <c r="H17" i="204"/>
  <c r="G17" i="204"/>
  <c r="E17" i="204"/>
  <c r="D17" i="204"/>
  <c r="C17" i="204"/>
  <c r="N16" i="204"/>
  <c r="M16" i="204"/>
  <c r="L16" i="204"/>
  <c r="K16" i="204"/>
  <c r="J16" i="204"/>
  <c r="I16" i="204"/>
  <c r="H16" i="204"/>
  <c r="G16" i="204"/>
  <c r="E16" i="204"/>
  <c r="D16" i="204"/>
  <c r="C16" i="204"/>
  <c r="N15" i="204"/>
  <c r="M15" i="204"/>
  <c r="L15" i="204"/>
  <c r="K15" i="204"/>
  <c r="J15" i="204"/>
  <c r="I15" i="204"/>
  <c r="H15" i="204"/>
  <c r="G15" i="204"/>
  <c r="E15" i="204"/>
  <c r="D15" i="204"/>
  <c r="C15" i="204"/>
  <c r="N14" i="204"/>
  <c r="M14" i="204"/>
  <c r="L14" i="204"/>
  <c r="L12" i="204" s="1"/>
  <c r="K14" i="204"/>
  <c r="J14" i="204"/>
  <c r="J12" i="204" s="1"/>
  <c r="I14" i="204"/>
  <c r="H14" i="204"/>
  <c r="H12" i="204" s="1"/>
  <c r="G14" i="204"/>
  <c r="E14" i="204"/>
  <c r="D14" i="204"/>
  <c r="C14" i="204"/>
  <c r="C12" i="204" s="1"/>
  <c r="N13" i="204"/>
  <c r="M13" i="204"/>
  <c r="M12" i="204" s="1"/>
  <c r="L13" i="204"/>
  <c r="K13" i="204"/>
  <c r="K12" i="204" s="1"/>
  <c r="J13" i="204"/>
  <c r="I13" i="204"/>
  <c r="I12" i="204" s="1"/>
  <c r="H13" i="204"/>
  <c r="G13" i="204"/>
  <c r="G12" i="204" s="1"/>
  <c r="E13" i="204"/>
  <c r="D13" i="204"/>
  <c r="D12" i="204" s="1"/>
  <c r="C13" i="204"/>
  <c r="N12" i="204"/>
  <c r="E12" i="204"/>
  <c r="N11" i="204"/>
  <c r="M11" i="204"/>
  <c r="L11" i="204"/>
  <c r="K11" i="204"/>
  <c r="J11" i="204"/>
  <c r="I11" i="204"/>
  <c r="H11" i="204"/>
  <c r="G11" i="204"/>
  <c r="E11" i="204"/>
  <c r="D11" i="204"/>
  <c r="C11" i="204"/>
  <c r="N10" i="204"/>
  <c r="M10" i="204"/>
  <c r="L10" i="204"/>
  <c r="K10" i="204"/>
  <c r="J10" i="204"/>
  <c r="I10" i="204"/>
  <c r="H10" i="204"/>
  <c r="G10" i="204"/>
  <c r="E10" i="204"/>
  <c r="D10" i="204"/>
  <c r="C10" i="204"/>
  <c r="N9" i="204"/>
  <c r="M9" i="204"/>
  <c r="L9" i="204"/>
  <c r="K9" i="204"/>
  <c r="J9" i="204"/>
  <c r="I9" i="204"/>
  <c r="H9" i="204"/>
  <c r="G9" i="204"/>
  <c r="E9" i="204"/>
  <c r="D9" i="204"/>
  <c r="C9" i="204"/>
  <c r="N8" i="204"/>
  <c r="M8" i="204"/>
  <c r="L8" i="204"/>
  <c r="K8" i="204"/>
  <c r="J8" i="204"/>
  <c r="I8" i="204"/>
  <c r="H8" i="204"/>
  <c r="G8" i="204"/>
  <c r="E8" i="204"/>
  <c r="D8" i="204"/>
  <c r="C8" i="204"/>
  <c r="N7" i="204"/>
  <c r="M7" i="204"/>
  <c r="L7" i="204"/>
  <c r="K7" i="204"/>
  <c r="J7" i="204"/>
  <c r="I7" i="204"/>
  <c r="H7" i="204"/>
  <c r="G7" i="204"/>
  <c r="E7" i="204"/>
  <c r="D7" i="204"/>
  <c r="C7" i="204"/>
  <c r="N6" i="204"/>
  <c r="M6" i="204"/>
  <c r="L6" i="204"/>
  <c r="K6" i="204"/>
  <c r="J6" i="204"/>
  <c r="I6" i="204"/>
  <c r="H6" i="204"/>
  <c r="G6" i="204"/>
  <c r="E6" i="204"/>
  <c r="D6" i="204"/>
  <c r="C6" i="204"/>
  <c r="A1" i="204"/>
  <c r="K94" i="203"/>
  <c r="I94" i="203"/>
  <c r="H94" i="203"/>
  <c r="G94" i="203"/>
  <c r="F94" i="203"/>
  <c r="E94" i="203"/>
  <c r="D94" i="203"/>
  <c r="C94" i="203"/>
  <c r="B94" i="203"/>
  <c r="K93" i="203"/>
  <c r="I93" i="203"/>
  <c r="H93" i="203"/>
  <c r="G93" i="203"/>
  <c r="F93" i="203"/>
  <c r="E93" i="203"/>
  <c r="D93" i="203"/>
  <c r="C93" i="203"/>
  <c r="B93" i="203"/>
  <c r="K92" i="203"/>
  <c r="I92" i="203"/>
  <c r="H92" i="203"/>
  <c r="G92" i="203"/>
  <c r="F92" i="203"/>
  <c r="E92" i="203"/>
  <c r="D92" i="203"/>
  <c r="C92" i="203"/>
  <c r="B92" i="203"/>
  <c r="C91" i="203"/>
  <c r="K90" i="203"/>
  <c r="I90" i="203"/>
  <c r="H90" i="203"/>
  <c r="G90" i="203"/>
  <c r="F90" i="203"/>
  <c r="E90" i="203"/>
  <c r="D90" i="203"/>
  <c r="C90" i="203"/>
  <c r="B90" i="203"/>
  <c r="K87" i="203"/>
  <c r="I87" i="203"/>
  <c r="H87" i="203"/>
  <c r="G87" i="203"/>
  <c r="F87" i="203"/>
  <c r="E87" i="203"/>
  <c r="D87" i="203"/>
  <c r="C87" i="203"/>
  <c r="B87" i="203"/>
  <c r="K86" i="203"/>
  <c r="I86" i="203"/>
  <c r="H86" i="203"/>
  <c r="G86" i="203"/>
  <c r="F86" i="203"/>
  <c r="E86" i="203"/>
  <c r="D86" i="203"/>
  <c r="C86" i="203"/>
  <c r="B86" i="203"/>
  <c r="K85" i="203"/>
  <c r="I85" i="203"/>
  <c r="H85" i="203"/>
  <c r="G85" i="203"/>
  <c r="F85" i="203"/>
  <c r="E85" i="203"/>
  <c r="D85" i="203"/>
  <c r="C85" i="203"/>
  <c r="B85" i="203"/>
  <c r="K84" i="203"/>
  <c r="I84" i="203"/>
  <c r="H84" i="203"/>
  <c r="G84" i="203"/>
  <c r="F84" i="203"/>
  <c r="E84" i="203"/>
  <c r="D84" i="203"/>
  <c r="C84" i="203"/>
  <c r="B84" i="203"/>
  <c r="K83" i="203"/>
  <c r="I83" i="203"/>
  <c r="H83" i="203"/>
  <c r="G83" i="203"/>
  <c r="F83" i="203"/>
  <c r="E83" i="203"/>
  <c r="D83" i="203"/>
  <c r="C83" i="203"/>
  <c r="B83" i="203"/>
  <c r="K82" i="203"/>
  <c r="I82" i="203"/>
  <c r="H82" i="203"/>
  <c r="G82" i="203"/>
  <c r="F82" i="203"/>
  <c r="E82" i="203"/>
  <c r="D82" i="203"/>
  <c r="C82" i="203"/>
  <c r="B82" i="203"/>
  <c r="K81" i="203"/>
  <c r="I81" i="203"/>
  <c r="H81" i="203"/>
  <c r="G81" i="203"/>
  <c r="F81" i="203"/>
  <c r="E81" i="203"/>
  <c r="D81" i="203"/>
  <c r="C81" i="203"/>
  <c r="B81" i="203"/>
  <c r="K80" i="203"/>
  <c r="I80" i="203"/>
  <c r="H80" i="203"/>
  <c r="G80" i="203"/>
  <c r="F80" i="203"/>
  <c r="E80" i="203"/>
  <c r="D80" i="203"/>
  <c r="C80" i="203"/>
  <c r="B80" i="203"/>
  <c r="K79" i="203"/>
  <c r="I79" i="203"/>
  <c r="H79" i="203"/>
  <c r="G79" i="203"/>
  <c r="F79" i="203"/>
  <c r="E79" i="203"/>
  <c r="D79" i="203"/>
  <c r="C79" i="203"/>
  <c r="B79" i="203"/>
  <c r="K78" i="203"/>
  <c r="I78" i="203"/>
  <c r="H78" i="203"/>
  <c r="G78" i="203"/>
  <c r="F78" i="203"/>
  <c r="E78" i="203"/>
  <c r="D78" i="203"/>
  <c r="C78" i="203"/>
  <c r="B78" i="203"/>
  <c r="K77" i="203"/>
  <c r="I77" i="203"/>
  <c r="H77" i="203"/>
  <c r="G77" i="203"/>
  <c r="F77" i="203"/>
  <c r="E77" i="203"/>
  <c r="D77" i="203"/>
  <c r="C77" i="203"/>
  <c r="B77" i="203"/>
  <c r="K76" i="203"/>
  <c r="I76" i="203"/>
  <c r="H76" i="203"/>
  <c r="G76" i="203"/>
  <c r="F76" i="203"/>
  <c r="E76" i="203"/>
  <c r="D76" i="203"/>
  <c r="C76" i="203"/>
  <c r="B76" i="203"/>
  <c r="K75" i="203"/>
  <c r="I75" i="203"/>
  <c r="H75" i="203"/>
  <c r="G75" i="203"/>
  <c r="F75" i="203"/>
  <c r="E75" i="203"/>
  <c r="D75" i="203"/>
  <c r="C75" i="203"/>
  <c r="B75" i="203"/>
  <c r="K74" i="203"/>
  <c r="I74" i="203"/>
  <c r="H74" i="203"/>
  <c r="G74" i="203"/>
  <c r="F74" i="203"/>
  <c r="E74" i="203"/>
  <c r="D74" i="203"/>
  <c r="C74" i="203"/>
  <c r="B74" i="203"/>
  <c r="K73" i="203"/>
  <c r="I73" i="203"/>
  <c r="H73" i="203"/>
  <c r="G73" i="203"/>
  <c r="F73" i="203"/>
  <c r="E73" i="203"/>
  <c r="D73" i="203"/>
  <c r="C73" i="203"/>
  <c r="B73" i="203"/>
  <c r="K72" i="203"/>
  <c r="I72" i="203"/>
  <c r="H72" i="203"/>
  <c r="G72" i="203"/>
  <c r="F72" i="203"/>
  <c r="E72" i="203"/>
  <c r="D72" i="203"/>
  <c r="C72" i="203"/>
  <c r="B72" i="203"/>
  <c r="K71" i="203"/>
  <c r="I71" i="203"/>
  <c r="H71" i="203"/>
  <c r="G71" i="203"/>
  <c r="F71" i="203"/>
  <c r="E71" i="203"/>
  <c r="D71" i="203"/>
  <c r="C71" i="203"/>
  <c r="B71" i="203"/>
  <c r="K70" i="203"/>
  <c r="I70" i="203"/>
  <c r="H70" i="203"/>
  <c r="G70" i="203"/>
  <c r="F70" i="203"/>
  <c r="E70" i="203"/>
  <c r="D70" i="203"/>
  <c r="C70" i="203"/>
  <c r="B70" i="203"/>
  <c r="K69" i="203"/>
  <c r="I69" i="203"/>
  <c r="H69" i="203"/>
  <c r="G69" i="203"/>
  <c r="F69" i="203"/>
  <c r="E69" i="203"/>
  <c r="D69" i="203"/>
  <c r="C69" i="203"/>
  <c r="B69" i="203"/>
  <c r="K68" i="203"/>
  <c r="I68" i="203"/>
  <c r="H68" i="203"/>
  <c r="G68" i="203"/>
  <c r="G67" i="203" s="1"/>
  <c r="F68" i="203"/>
  <c r="E68" i="203"/>
  <c r="E67" i="203" s="1"/>
  <c r="D68" i="203"/>
  <c r="C68" i="203"/>
  <c r="C67" i="203" s="1"/>
  <c r="B68" i="203"/>
  <c r="I67" i="203"/>
  <c r="K66" i="203"/>
  <c r="I66" i="203"/>
  <c r="H66" i="203"/>
  <c r="G66" i="203"/>
  <c r="F66" i="203"/>
  <c r="E66" i="203"/>
  <c r="D66" i="203"/>
  <c r="C66" i="203"/>
  <c r="B66" i="203"/>
  <c r="K65" i="203"/>
  <c r="I65" i="203"/>
  <c r="H65" i="203"/>
  <c r="G65" i="203"/>
  <c r="F65" i="203"/>
  <c r="E65" i="203"/>
  <c r="D65" i="203"/>
  <c r="C65" i="203"/>
  <c r="B65" i="203"/>
  <c r="K64" i="203"/>
  <c r="I64" i="203"/>
  <c r="H64" i="203"/>
  <c r="G64" i="203"/>
  <c r="F64" i="203"/>
  <c r="E64" i="203"/>
  <c r="D64" i="203"/>
  <c r="C64" i="203"/>
  <c r="B64" i="203"/>
  <c r="K63" i="203"/>
  <c r="I63" i="203"/>
  <c r="H63" i="203"/>
  <c r="G63" i="203"/>
  <c r="F63" i="203"/>
  <c r="E63" i="203"/>
  <c r="D63" i="203"/>
  <c r="C63" i="203"/>
  <c r="B63" i="203"/>
  <c r="K62" i="203"/>
  <c r="I62" i="203"/>
  <c r="H62" i="203"/>
  <c r="G62" i="203"/>
  <c r="F62" i="203"/>
  <c r="E62" i="203"/>
  <c r="D62" i="203"/>
  <c r="C62" i="203"/>
  <c r="B62" i="203"/>
  <c r="K61" i="203"/>
  <c r="I61" i="203"/>
  <c r="H61" i="203"/>
  <c r="G61" i="203"/>
  <c r="F61" i="203"/>
  <c r="E61" i="203"/>
  <c r="D61" i="203"/>
  <c r="C61" i="203"/>
  <c r="B61" i="203"/>
  <c r="K60" i="203"/>
  <c r="I60" i="203"/>
  <c r="H60" i="203"/>
  <c r="G60" i="203"/>
  <c r="F60" i="203"/>
  <c r="E60" i="203"/>
  <c r="D60" i="203"/>
  <c r="C60" i="203"/>
  <c r="B60" i="203"/>
  <c r="K58" i="203"/>
  <c r="I58" i="203"/>
  <c r="H58" i="203"/>
  <c r="G58" i="203"/>
  <c r="F58" i="203"/>
  <c r="E58" i="203"/>
  <c r="D58" i="203"/>
  <c r="C58" i="203"/>
  <c r="B58" i="203"/>
  <c r="K57" i="203"/>
  <c r="I57" i="203"/>
  <c r="H57" i="203"/>
  <c r="G57" i="203"/>
  <c r="F57" i="203"/>
  <c r="E57" i="203"/>
  <c r="D57" i="203"/>
  <c r="C57" i="203"/>
  <c r="B57" i="203"/>
  <c r="K56" i="203"/>
  <c r="I56" i="203"/>
  <c r="H56" i="203"/>
  <c r="G56" i="203"/>
  <c r="F56" i="203"/>
  <c r="E56" i="203"/>
  <c r="D56" i="203"/>
  <c r="C56" i="203"/>
  <c r="B56" i="203"/>
  <c r="K55" i="203"/>
  <c r="I55" i="203"/>
  <c r="H55" i="203"/>
  <c r="G55" i="203"/>
  <c r="F55" i="203"/>
  <c r="E55" i="203"/>
  <c r="D55" i="203"/>
  <c r="C55" i="203"/>
  <c r="B55" i="203"/>
  <c r="K54" i="203"/>
  <c r="I54" i="203"/>
  <c r="H54" i="203"/>
  <c r="G54" i="203"/>
  <c r="F54" i="203"/>
  <c r="E54" i="203"/>
  <c r="D54" i="203"/>
  <c r="C54" i="203"/>
  <c r="B54" i="203"/>
  <c r="K53" i="203"/>
  <c r="K52" i="203" s="1"/>
  <c r="I53" i="203"/>
  <c r="H53" i="203"/>
  <c r="H52" i="203" s="1"/>
  <c r="G53" i="203"/>
  <c r="F53" i="203"/>
  <c r="F52" i="203" s="1"/>
  <c r="E53" i="203"/>
  <c r="D53" i="203"/>
  <c r="D52" i="203" s="1"/>
  <c r="C53" i="203"/>
  <c r="B53" i="203"/>
  <c r="B52" i="203" s="1"/>
  <c r="K51" i="203"/>
  <c r="I51" i="203"/>
  <c r="H51" i="203"/>
  <c r="G51" i="203"/>
  <c r="F51" i="203"/>
  <c r="E51" i="203"/>
  <c r="D51" i="203"/>
  <c r="C51" i="203"/>
  <c r="B51" i="203"/>
  <c r="K50" i="203"/>
  <c r="I50" i="203"/>
  <c r="H50" i="203"/>
  <c r="G50" i="203"/>
  <c r="F50" i="203"/>
  <c r="E50" i="203"/>
  <c r="D50" i="203"/>
  <c r="C50" i="203"/>
  <c r="B50" i="203"/>
  <c r="K49" i="203"/>
  <c r="I49" i="203"/>
  <c r="H49" i="203"/>
  <c r="G49" i="203"/>
  <c r="F49" i="203"/>
  <c r="E49" i="203"/>
  <c r="D49" i="203"/>
  <c r="C49" i="203"/>
  <c r="B49" i="203"/>
  <c r="K46" i="203"/>
  <c r="I46" i="203"/>
  <c r="H46" i="203"/>
  <c r="G46" i="203"/>
  <c r="F46" i="203"/>
  <c r="E46" i="203"/>
  <c r="D46" i="203"/>
  <c r="C46" i="203"/>
  <c r="B46" i="203"/>
  <c r="K45" i="203"/>
  <c r="I45" i="203"/>
  <c r="H45" i="203"/>
  <c r="G45" i="203"/>
  <c r="F45" i="203"/>
  <c r="E45" i="203"/>
  <c r="D45" i="203"/>
  <c r="C45" i="203"/>
  <c r="B45" i="203"/>
  <c r="K44" i="203"/>
  <c r="I44" i="203"/>
  <c r="H44" i="203"/>
  <c r="G44" i="203"/>
  <c r="F44" i="203"/>
  <c r="E44" i="203"/>
  <c r="D44" i="203"/>
  <c r="C44" i="203"/>
  <c r="B44" i="203"/>
  <c r="K43" i="203"/>
  <c r="I43" i="203"/>
  <c r="H43" i="203"/>
  <c r="G43" i="203"/>
  <c r="F43" i="203"/>
  <c r="E43" i="203"/>
  <c r="D43" i="203"/>
  <c r="C43" i="203"/>
  <c r="B43" i="203"/>
  <c r="K42" i="203"/>
  <c r="I42" i="203"/>
  <c r="H42" i="203"/>
  <c r="G42" i="203"/>
  <c r="F42" i="203"/>
  <c r="E42" i="203"/>
  <c r="D42" i="203"/>
  <c r="C42" i="203"/>
  <c r="B42" i="203"/>
  <c r="K41" i="203"/>
  <c r="I41" i="203"/>
  <c r="H41" i="203"/>
  <c r="G41" i="203"/>
  <c r="F41" i="203"/>
  <c r="E41" i="203"/>
  <c r="D41" i="203"/>
  <c r="C41" i="203"/>
  <c r="B41" i="203"/>
  <c r="K40" i="203"/>
  <c r="I40" i="203"/>
  <c r="H40" i="203"/>
  <c r="G40" i="203"/>
  <c r="F40" i="203"/>
  <c r="E40" i="203"/>
  <c r="D40" i="203"/>
  <c r="C40" i="203"/>
  <c r="B40" i="203"/>
  <c r="K39" i="203"/>
  <c r="I39" i="203"/>
  <c r="H39" i="203"/>
  <c r="G39" i="203"/>
  <c r="F39" i="203"/>
  <c r="E39" i="203"/>
  <c r="D39" i="203"/>
  <c r="C39" i="203"/>
  <c r="B39" i="203"/>
  <c r="K38" i="203"/>
  <c r="I38" i="203"/>
  <c r="H38" i="203"/>
  <c r="G38" i="203"/>
  <c r="F38" i="203"/>
  <c r="E38" i="203"/>
  <c r="D38" i="203"/>
  <c r="C38" i="203"/>
  <c r="B38" i="203"/>
  <c r="K37" i="203"/>
  <c r="J37" i="203"/>
  <c r="J96" i="203" s="1"/>
  <c r="I37" i="203"/>
  <c r="H37" i="203"/>
  <c r="G37" i="203"/>
  <c r="F37" i="203"/>
  <c r="E37" i="203"/>
  <c r="D37" i="203"/>
  <c r="C37" i="203"/>
  <c r="B37" i="203"/>
  <c r="K36" i="203"/>
  <c r="I36" i="203"/>
  <c r="H36" i="203"/>
  <c r="G36" i="203"/>
  <c r="F36" i="203"/>
  <c r="E36" i="203"/>
  <c r="D36" i="203"/>
  <c r="C36" i="203"/>
  <c r="B36" i="203"/>
  <c r="K35" i="203"/>
  <c r="I35" i="203"/>
  <c r="H35" i="203"/>
  <c r="G35" i="203"/>
  <c r="F35" i="203"/>
  <c r="E35" i="203"/>
  <c r="D35" i="203"/>
  <c r="C35" i="203"/>
  <c r="B35" i="203"/>
  <c r="K34" i="203"/>
  <c r="I34" i="203"/>
  <c r="H34" i="203"/>
  <c r="G34" i="203"/>
  <c r="F34" i="203"/>
  <c r="E34" i="203"/>
  <c r="D34" i="203"/>
  <c r="C34" i="203"/>
  <c r="B34" i="203"/>
  <c r="K33" i="203"/>
  <c r="I33" i="203"/>
  <c r="H33" i="203"/>
  <c r="G33" i="203"/>
  <c r="F33" i="203"/>
  <c r="E33" i="203"/>
  <c r="D33" i="203"/>
  <c r="C33" i="203"/>
  <c r="B33" i="203"/>
  <c r="K32" i="203"/>
  <c r="I32" i="203"/>
  <c r="H32" i="203"/>
  <c r="G32" i="203"/>
  <c r="F32" i="203"/>
  <c r="E32" i="203"/>
  <c r="D32" i="203"/>
  <c r="C32" i="203"/>
  <c r="B32" i="203"/>
  <c r="K31" i="203"/>
  <c r="I31" i="203"/>
  <c r="H31" i="203"/>
  <c r="G31" i="203"/>
  <c r="F31" i="203"/>
  <c r="E31" i="203"/>
  <c r="D31" i="203"/>
  <c r="C31" i="203"/>
  <c r="B31" i="203"/>
  <c r="K30" i="203"/>
  <c r="I30" i="203"/>
  <c r="H30" i="203"/>
  <c r="G30" i="203"/>
  <c r="F30" i="203"/>
  <c r="E30" i="203"/>
  <c r="D30" i="203"/>
  <c r="C30" i="203"/>
  <c r="B30" i="203"/>
  <c r="K28" i="203"/>
  <c r="I28" i="203"/>
  <c r="H28" i="203"/>
  <c r="G28" i="203"/>
  <c r="F28" i="203"/>
  <c r="E28" i="203"/>
  <c r="D28" i="203"/>
  <c r="C28" i="203"/>
  <c r="B28" i="203"/>
  <c r="K27" i="203"/>
  <c r="I27" i="203"/>
  <c r="H27" i="203"/>
  <c r="G27" i="203"/>
  <c r="F27" i="203"/>
  <c r="E27" i="203"/>
  <c r="D27" i="203"/>
  <c r="C27" i="203"/>
  <c r="B27" i="203"/>
  <c r="K26" i="203"/>
  <c r="I26" i="203"/>
  <c r="H26" i="203"/>
  <c r="G26" i="203"/>
  <c r="F26" i="203"/>
  <c r="E26" i="203"/>
  <c r="D26" i="203"/>
  <c r="C26" i="203"/>
  <c r="B26" i="203"/>
  <c r="G25" i="203"/>
  <c r="K24" i="203"/>
  <c r="I24" i="203"/>
  <c r="H24" i="203"/>
  <c r="G24" i="203"/>
  <c r="F24" i="203"/>
  <c r="E24" i="203"/>
  <c r="D24" i="203"/>
  <c r="C24" i="203"/>
  <c r="B24" i="203"/>
  <c r="K23" i="203"/>
  <c r="I23" i="203"/>
  <c r="H23" i="203"/>
  <c r="G23" i="203"/>
  <c r="F23" i="203"/>
  <c r="E23" i="203"/>
  <c r="D23" i="203"/>
  <c r="C23" i="203"/>
  <c r="B23" i="203"/>
  <c r="K22" i="203"/>
  <c r="I22" i="203"/>
  <c r="H22" i="203"/>
  <c r="G22" i="203"/>
  <c r="F22" i="203"/>
  <c r="E22" i="203"/>
  <c r="D22" i="203"/>
  <c r="C22" i="203"/>
  <c r="B22" i="203"/>
  <c r="K21" i="203"/>
  <c r="I21" i="203"/>
  <c r="H21" i="203"/>
  <c r="G21" i="203"/>
  <c r="F21" i="203"/>
  <c r="E21" i="203"/>
  <c r="D21" i="203"/>
  <c r="C21" i="203"/>
  <c r="B21" i="203"/>
  <c r="H20" i="203"/>
  <c r="K19" i="203"/>
  <c r="I19" i="203"/>
  <c r="H19" i="203"/>
  <c r="G19" i="203"/>
  <c r="F19" i="203"/>
  <c r="E19" i="203"/>
  <c r="D19" i="203"/>
  <c r="C19" i="203"/>
  <c r="B19" i="203"/>
  <c r="K18" i="203"/>
  <c r="I18" i="203"/>
  <c r="H18" i="203"/>
  <c r="G18" i="203"/>
  <c r="F18" i="203"/>
  <c r="E18" i="203"/>
  <c r="D18" i="203"/>
  <c r="C18" i="203"/>
  <c r="B18" i="203"/>
  <c r="K17" i="203"/>
  <c r="I17" i="203"/>
  <c r="H17" i="203"/>
  <c r="G17" i="203"/>
  <c r="F17" i="203"/>
  <c r="E17" i="203"/>
  <c r="D17" i="203"/>
  <c r="C17" i="203"/>
  <c r="B17" i="203"/>
  <c r="K16" i="203"/>
  <c r="I16" i="203"/>
  <c r="H16" i="203"/>
  <c r="G16" i="203"/>
  <c r="F16" i="203"/>
  <c r="E16" i="203"/>
  <c r="D16" i="203"/>
  <c r="C16" i="203"/>
  <c r="L16" i="203" s="1"/>
  <c r="M16" i="203" s="1"/>
  <c r="B16" i="203"/>
  <c r="K15" i="203"/>
  <c r="I15" i="203"/>
  <c r="H15" i="203"/>
  <c r="G15" i="203"/>
  <c r="F15" i="203"/>
  <c r="E15" i="203"/>
  <c r="D15" i="203"/>
  <c r="C15" i="203"/>
  <c r="B15" i="203"/>
  <c r="K14" i="203"/>
  <c r="I14" i="203"/>
  <c r="H14" i="203"/>
  <c r="G14" i="203"/>
  <c r="F14" i="203"/>
  <c r="E14" i="203"/>
  <c r="D14" i="203"/>
  <c r="C14" i="203"/>
  <c r="L14" i="203" s="1"/>
  <c r="M14" i="203" s="1"/>
  <c r="B14" i="203"/>
  <c r="K13" i="203"/>
  <c r="K12" i="203" s="1"/>
  <c r="I13" i="203"/>
  <c r="H13" i="203"/>
  <c r="H12" i="203" s="1"/>
  <c r="G13" i="203"/>
  <c r="F13" i="203"/>
  <c r="F12" i="203" s="1"/>
  <c r="E13" i="203"/>
  <c r="D13" i="203"/>
  <c r="D12" i="203" s="1"/>
  <c r="C13" i="203"/>
  <c r="B13" i="203"/>
  <c r="B12" i="203" s="1"/>
  <c r="K11" i="203"/>
  <c r="I11" i="203"/>
  <c r="H11" i="203"/>
  <c r="G11" i="203"/>
  <c r="F11" i="203"/>
  <c r="E11" i="203"/>
  <c r="D11" i="203"/>
  <c r="C11" i="203"/>
  <c r="B11" i="203"/>
  <c r="K10" i="203"/>
  <c r="I10" i="203"/>
  <c r="H10" i="203"/>
  <c r="G10" i="203"/>
  <c r="F10" i="203"/>
  <c r="E10" i="203"/>
  <c r="D10" i="203"/>
  <c r="C10" i="203"/>
  <c r="B10" i="203"/>
  <c r="K9" i="203"/>
  <c r="I9" i="203"/>
  <c r="H9" i="203"/>
  <c r="G9" i="203"/>
  <c r="F9" i="203"/>
  <c r="E9" i="203"/>
  <c r="D9" i="203"/>
  <c r="C9" i="203"/>
  <c r="B9" i="203"/>
  <c r="K8" i="203"/>
  <c r="I8" i="203"/>
  <c r="H8" i="203"/>
  <c r="G8" i="203"/>
  <c r="F8" i="203"/>
  <c r="E8" i="203"/>
  <c r="D8" i="203"/>
  <c r="C8" i="203"/>
  <c r="B8" i="203"/>
  <c r="K7" i="203"/>
  <c r="I7" i="203"/>
  <c r="H7" i="203"/>
  <c r="G7" i="203"/>
  <c r="F7" i="203"/>
  <c r="E7" i="203"/>
  <c r="D7" i="203"/>
  <c r="C7" i="203"/>
  <c r="B7" i="203"/>
  <c r="K6" i="203"/>
  <c r="I6" i="203"/>
  <c r="H6" i="203"/>
  <c r="G6" i="203"/>
  <c r="F6" i="203"/>
  <c r="E6" i="203"/>
  <c r="D6" i="203"/>
  <c r="C6" i="203"/>
  <c r="B6" i="203"/>
  <c r="A1" i="203"/>
  <c r="J93" i="202"/>
  <c r="H93" i="202"/>
  <c r="G93" i="202"/>
  <c r="F93" i="202"/>
  <c r="E93" i="202"/>
  <c r="D93" i="202"/>
  <c r="C93" i="202"/>
  <c r="B93" i="202"/>
  <c r="J92" i="202"/>
  <c r="I92" i="202"/>
  <c r="H92" i="202"/>
  <c r="G92" i="202"/>
  <c r="F92" i="202"/>
  <c r="E92" i="202"/>
  <c r="D92" i="202"/>
  <c r="C92" i="202"/>
  <c r="B92" i="202"/>
  <c r="J91" i="202"/>
  <c r="I91" i="202"/>
  <c r="H91" i="202"/>
  <c r="H90" i="202" s="1"/>
  <c r="G91" i="202"/>
  <c r="F91" i="202"/>
  <c r="E91" i="202"/>
  <c r="D91" i="202"/>
  <c r="C91" i="202"/>
  <c r="B91" i="202"/>
  <c r="J89" i="202"/>
  <c r="I89" i="202"/>
  <c r="H89" i="202"/>
  <c r="G89" i="202"/>
  <c r="F89" i="202"/>
  <c r="E89" i="202"/>
  <c r="D89" i="202"/>
  <c r="C89" i="202"/>
  <c r="B89" i="202"/>
  <c r="J87" i="202"/>
  <c r="H87" i="202"/>
  <c r="G87" i="202"/>
  <c r="F87" i="202"/>
  <c r="E87" i="202"/>
  <c r="D87" i="202"/>
  <c r="C87" i="202"/>
  <c r="B87" i="202"/>
  <c r="J86" i="202"/>
  <c r="H86" i="202"/>
  <c r="G86" i="202"/>
  <c r="F86" i="202"/>
  <c r="E86" i="202"/>
  <c r="D86" i="202"/>
  <c r="C86" i="202"/>
  <c r="B86" i="202"/>
  <c r="J85" i="202"/>
  <c r="H85" i="202"/>
  <c r="G85" i="202"/>
  <c r="F85" i="202"/>
  <c r="E85" i="202"/>
  <c r="D85" i="202"/>
  <c r="C85" i="202"/>
  <c r="B85" i="202"/>
  <c r="J84" i="202"/>
  <c r="H84" i="202"/>
  <c r="G84" i="202"/>
  <c r="F84" i="202"/>
  <c r="E84" i="202"/>
  <c r="D84" i="202"/>
  <c r="C84" i="202"/>
  <c r="B84" i="202"/>
  <c r="J83" i="202"/>
  <c r="H83" i="202"/>
  <c r="G83" i="202"/>
  <c r="F83" i="202"/>
  <c r="E83" i="202"/>
  <c r="D83" i="202"/>
  <c r="C83" i="202"/>
  <c r="B83" i="202"/>
  <c r="J82" i="202"/>
  <c r="H82" i="202"/>
  <c r="G82" i="202"/>
  <c r="F82" i="202"/>
  <c r="E82" i="202"/>
  <c r="D82" i="202"/>
  <c r="C82" i="202"/>
  <c r="B82" i="202"/>
  <c r="J81" i="202"/>
  <c r="H81" i="202"/>
  <c r="G81" i="202"/>
  <c r="F81" i="202"/>
  <c r="E81" i="202"/>
  <c r="D81" i="202"/>
  <c r="C81" i="202"/>
  <c r="B81" i="202"/>
  <c r="J80" i="202"/>
  <c r="H80" i="202"/>
  <c r="G80" i="202"/>
  <c r="F80" i="202"/>
  <c r="E80" i="202"/>
  <c r="D80" i="202"/>
  <c r="C80" i="202"/>
  <c r="B80" i="202"/>
  <c r="J79" i="202"/>
  <c r="H79" i="202"/>
  <c r="G79" i="202"/>
  <c r="F79" i="202"/>
  <c r="E79" i="202"/>
  <c r="D79" i="202"/>
  <c r="C79" i="202"/>
  <c r="B79" i="202"/>
  <c r="J78" i="202"/>
  <c r="H78" i="202"/>
  <c r="G78" i="202"/>
  <c r="F78" i="202"/>
  <c r="E78" i="202"/>
  <c r="D78" i="202"/>
  <c r="C78" i="202"/>
  <c r="B78" i="202"/>
  <c r="J77" i="202"/>
  <c r="H77" i="202"/>
  <c r="G77" i="202"/>
  <c r="F77" i="202"/>
  <c r="E77" i="202"/>
  <c r="D77" i="202"/>
  <c r="C77" i="202"/>
  <c r="B77" i="202"/>
  <c r="J76" i="202"/>
  <c r="H76" i="202"/>
  <c r="G76" i="202"/>
  <c r="F76" i="202"/>
  <c r="E76" i="202"/>
  <c r="D76" i="202"/>
  <c r="C76" i="202"/>
  <c r="B76" i="202"/>
  <c r="J75" i="202"/>
  <c r="H75" i="202"/>
  <c r="G75" i="202"/>
  <c r="F75" i="202"/>
  <c r="E75" i="202"/>
  <c r="D75" i="202"/>
  <c r="C75" i="202"/>
  <c r="B75" i="202"/>
  <c r="J74" i="202"/>
  <c r="H74" i="202"/>
  <c r="G74" i="202"/>
  <c r="F74" i="202"/>
  <c r="E74" i="202"/>
  <c r="D74" i="202"/>
  <c r="C74" i="202"/>
  <c r="B74" i="202"/>
  <c r="J73" i="202"/>
  <c r="H73" i="202"/>
  <c r="G73" i="202"/>
  <c r="F73" i="202"/>
  <c r="E73" i="202"/>
  <c r="D73" i="202"/>
  <c r="C73" i="202"/>
  <c r="B73" i="202"/>
  <c r="J72" i="202"/>
  <c r="H72" i="202"/>
  <c r="G72" i="202"/>
  <c r="F72" i="202"/>
  <c r="E72" i="202"/>
  <c r="D72" i="202"/>
  <c r="C72" i="202"/>
  <c r="B72" i="202"/>
  <c r="J71" i="202"/>
  <c r="H71" i="202"/>
  <c r="G71" i="202"/>
  <c r="F71" i="202"/>
  <c r="E71" i="202"/>
  <c r="D71" i="202"/>
  <c r="C71" i="202"/>
  <c r="B71" i="202"/>
  <c r="J70" i="202"/>
  <c r="H70" i="202"/>
  <c r="G70" i="202"/>
  <c r="F70" i="202"/>
  <c r="E70" i="202"/>
  <c r="D70" i="202"/>
  <c r="C70" i="202"/>
  <c r="B70" i="202"/>
  <c r="J69" i="202"/>
  <c r="H69" i="202"/>
  <c r="G69" i="202"/>
  <c r="F69" i="202"/>
  <c r="E69" i="202"/>
  <c r="D69" i="202"/>
  <c r="C69" i="202"/>
  <c r="B69" i="202"/>
  <c r="J68" i="202"/>
  <c r="H68" i="202"/>
  <c r="H67" i="202" s="1"/>
  <c r="G68" i="202"/>
  <c r="G67" i="202" s="1"/>
  <c r="F68" i="202"/>
  <c r="F67" i="202" s="1"/>
  <c r="E68" i="202"/>
  <c r="E67" i="202" s="1"/>
  <c r="D68" i="202"/>
  <c r="D67" i="202" s="1"/>
  <c r="C68" i="202"/>
  <c r="C67" i="202" s="1"/>
  <c r="B68" i="202"/>
  <c r="B67" i="202" s="1"/>
  <c r="J67" i="202"/>
  <c r="J66" i="202"/>
  <c r="H66" i="202"/>
  <c r="G66" i="202"/>
  <c r="F66" i="202"/>
  <c r="E66" i="202"/>
  <c r="D66" i="202"/>
  <c r="C66" i="202"/>
  <c r="B66" i="202"/>
  <c r="J65" i="202"/>
  <c r="H65" i="202"/>
  <c r="G65" i="202"/>
  <c r="F65" i="202"/>
  <c r="E65" i="202"/>
  <c r="D65" i="202"/>
  <c r="C65" i="202"/>
  <c r="B65" i="202"/>
  <c r="J64" i="202"/>
  <c r="H64" i="202"/>
  <c r="G64" i="202"/>
  <c r="F64" i="202"/>
  <c r="E64" i="202"/>
  <c r="D64" i="202"/>
  <c r="C64" i="202"/>
  <c r="B64" i="202"/>
  <c r="J63" i="202"/>
  <c r="H63" i="202"/>
  <c r="G63" i="202"/>
  <c r="F63" i="202"/>
  <c r="E63" i="202"/>
  <c r="D63" i="202"/>
  <c r="C63" i="202"/>
  <c r="B63" i="202"/>
  <c r="J62" i="202"/>
  <c r="H62" i="202"/>
  <c r="G62" i="202"/>
  <c r="F62" i="202"/>
  <c r="E62" i="202"/>
  <c r="D62" i="202"/>
  <c r="C62" i="202"/>
  <c r="B62" i="202"/>
  <c r="J61" i="202"/>
  <c r="H61" i="202"/>
  <c r="G61" i="202"/>
  <c r="F61" i="202"/>
  <c r="E61" i="202"/>
  <c r="D61" i="202"/>
  <c r="C61" i="202"/>
  <c r="B61" i="202"/>
  <c r="J60" i="202"/>
  <c r="H60" i="202"/>
  <c r="G60" i="202"/>
  <c r="F60" i="202"/>
  <c r="E60" i="202"/>
  <c r="D60" i="202"/>
  <c r="C60" i="202"/>
  <c r="B60" i="202"/>
  <c r="J59" i="202"/>
  <c r="H59" i="202"/>
  <c r="G59" i="202"/>
  <c r="F59" i="202"/>
  <c r="E59" i="202"/>
  <c r="D59" i="202"/>
  <c r="C59" i="202"/>
  <c r="B59" i="202"/>
  <c r="J58" i="202"/>
  <c r="H58" i="202"/>
  <c r="G58" i="202"/>
  <c r="F58" i="202"/>
  <c r="E58" i="202"/>
  <c r="D58" i="202"/>
  <c r="C58" i="202"/>
  <c r="B58" i="202"/>
  <c r="J57" i="202"/>
  <c r="H57" i="202"/>
  <c r="G57" i="202"/>
  <c r="F57" i="202"/>
  <c r="E57" i="202"/>
  <c r="D57" i="202"/>
  <c r="C57" i="202"/>
  <c r="B57" i="202"/>
  <c r="J56" i="202"/>
  <c r="H56" i="202"/>
  <c r="G56" i="202"/>
  <c r="F56" i="202"/>
  <c r="E56" i="202"/>
  <c r="D56" i="202"/>
  <c r="C56" i="202"/>
  <c r="B56" i="202"/>
  <c r="J55" i="202"/>
  <c r="H55" i="202"/>
  <c r="G55" i="202"/>
  <c r="F55" i="202"/>
  <c r="E55" i="202"/>
  <c r="D55" i="202"/>
  <c r="C55" i="202"/>
  <c r="B55" i="202"/>
  <c r="J54" i="202"/>
  <c r="H54" i="202"/>
  <c r="G54" i="202"/>
  <c r="F54" i="202"/>
  <c r="E54" i="202"/>
  <c r="D54" i="202"/>
  <c r="C54" i="202"/>
  <c r="B54" i="202"/>
  <c r="J53" i="202"/>
  <c r="H53" i="202"/>
  <c r="G53" i="202"/>
  <c r="F53" i="202"/>
  <c r="E53" i="202"/>
  <c r="D53" i="202"/>
  <c r="C53" i="202"/>
  <c r="B53" i="202"/>
  <c r="J52" i="202"/>
  <c r="H52" i="202"/>
  <c r="G52" i="202"/>
  <c r="F52" i="202"/>
  <c r="E52" i="202"/>
  <c r="D52" i="202"/>
  <c r="C52" i="202"/>
  <c r="B52" i="202"/>
  <c r="J51" i="202"/>
  <c r="H51" i="202"/>
  <c r="G51" i="202"/>
  <c r="F51" i="202"/>
  <c r="E51" i="202"/>
  <c r="D51" i="202"/>
  <c r="C51" i="202"/>
  <c r="B51" i="202"/>
  <c r="J50" i="202"/>
  <c r="H50" i="202"/>
  <c r="G50" i="202"/>
  <c r="F50" i="202"/>
  <c r="E50" i="202"/>
  <c r="D50" i="202"/>
  <c r="C50" i="202"/>
  <c r="B50" i="202"/>
  <c r="J49" i="202"/>
  <c r="H49" i="202"/>
  <c r="G49" i="202"/>
  <c r="F49" i="202"/>
  <c r="E49" i="202"/>
  <c r="D49" i="202"/>
  <c r="C49" i="202"/>
  <c r="B49" i="202"/>
  <c r="J46" i="202"/>
  <c r="H46" i="202"/>
  <c r="G46" i="202"/>
  <c r="F46" i="202"/>
  <c r="E46" i="202"/>
  <c r="D46" i="202"/>
  <c r="C46" i="202"/>
  <c r="B46" i="202"/>
  <c r="J45" i="202"/>
  <c r="H45" i="202"/>
  <c r="G45" i="202"/>
  <c r="F45" i="202"/>
  <c r="E45" i="202"/>
  <c r="D45" i="202"/>
  <c r="C45" i="202"/>
  <c r="B45" i="202"/>
  <c r="J44" i="202"/>
  <c r="H44" i="202"/>
  <c r="G44" i="202"/>
  <c r="F44" i="202"/>
  <c r="E44" i="202"/>
  <c r="D44" i="202"/>
  <c r="C44" i="202"/>
  <c r="B44" i="202"/>
  <c r="J43" i="202"/>
  <c r="H43" i="202"/>
  <c r="G43" i="202"/>
  <c r="F43" i="202"/>
  <c r="E43" i="202"/>
  <c r="D43" i="202"/>
  <c r="C43" i="202"/>
  <c r="B43" i="202"/>
  <c r="J42" i="202"/>
  <c r="H42" i="202"/>
  <c r="G42" i="202"/>
  <c r="F42" i="202"/>
  <c r="E42" i="202"/>
  <c r="D42" i="202"/>
  <c r="C42" i="202"/>
  <c r="B42" i="202"/>
  <c r="J41" i="202"/>
  <c r="H41" i="202"/>
  <c r="G41" i="202"/>
  <c r="F41" i="202"/>
  <c r="E41" i="202"/>
  <c r="D41" i="202"/>
  <c r="C41" i="202"/>
  <c r="B41" i="202"/>
  <c r="J40" i="202"/>
  <c r="H40" i="202"/>
  <c r="G40" i="202"/>
  <c r="F40" i="202"/>
  <c r="E40" i="202"/>
  <c r="D40" i="202"/>
  <c r="C40" i="202"/>
  <c r="B40" i="202"/>
  <c r="J39" i="202"/>
  <c r="H39" i="202"/>
  <c r="G39" i="202"/>
  <c r="F39" i="202"/>
  <c r="E39" i="202"/>
  <c r="D39" i="202"/>
  <c r="C39" i="202"/>
  <c r="B39" i="202"/>
  <c r="J38" i="202"/>
  <c r="H38" i="202"/>
  <c r="G38" i="202"/>
  <c r="F38" i="202"/>
  <c r="E38" i="202"/>
  <c r="D38" i="202"/>
  <c r="C38" i="202"/>
  <c r="B38" i="202"/>
  <c r="J37" i="202"/>
  <c r="H37" i="202"/>
  <c r="G37" i="202"/>
  <c r="F37" i="202"/>
  <c r="E37" i="202"/>
  <c r="D37" i="202"/>
  <c r="C37" i="202"/>
  <c r="B37" i="202"/>
  <c r="J36" i="202"/>
  <c r="H36" i="202"/>
  <c r="G36" i="202"/>
  <c r="F36" i="202"/>
  <c r="E36" i="202"/>
  <c r="D36" i="202"/>
  <c r="C36" i="202"/>
  <c r="B36" i="202"/>
  <c r="J35" i="202"/>
  <c r="H35" i="202"/>
  <c r="G35" i="202"/>
  <c r="F35" i="202"/>
  <c r="E35" i="202"/>
  <c r="D35" i="202"/>
  <c r="C35" i="202"/>
  <c r="B35" i="202"/>
  <c r="J34" i="202"/>
  <c r="H34" i="202"/>
  <c r="G34" i="202"/>
  <c r="F34" i="202"/>
  <c r="E34" i="202"/>
  <c r="D34" i="202"/>
  <c r="C34" i="202"/>
  <c r="B34" i="202"/>
  <c r="J33" i="202"/>
  <c r="I33" i="202"/>
  <c r="H33" i="202"/>
  <c r="G33" i="202"/>
  <c r="F33" i="202"/>
  <c r="E33" i="202"/>
  <c r="D33" i="202"/>
  <c r="C33" i="202"/>
  <c r="B33" i="202"/>
  <c r="J32" i="202"/>
  <c r="H32" i="202"/>
  <c r="G32" i="202"/>
  <c r="F32" i="202"/>
  <c r="E32" i="202"/>
  <c r="D32" i="202"/>
  <c r="C32" i="202"/>
  <c r="B32" i="202"/>
  <c r="J31" i="202"/>
  <c r="H31" i="202"/>
  <c r="G31" i="202"/>
  <c r="F31" i="202"/>
  <c r="E31" i="202"/>
  <c r="D31" i="202"/>
  <c r="C31" i="202"/>
  <c r="B31" i="202"/>
  <c r="J30" i="202"/>
  <c r="J29" i="202" s="1"/>
  <c r="I30" i="202"/>
  <c r="I29" i="202" s="1"/>
  <c r="H30" i="202"/>
  <c r="G30" i="202"/>
  <c r="F30" i="202"/>
  <c r="E30" i="202"/>
  <c r="D30" i="202"/>
  <c r="C30" i="202"/>
  <c r="B30" i="202"/>
  <c r="J28" i="202"/>
  <c r="H28" i="202"/>
  <c r="G28" i="202"/>
  <c r="F28" i="202"/>
  <c r="E28" i="202"/>
  <c r="D28" i="202"/>
  <c r="C28" i="202"/>
  <c r="B28" i="202"/>
  <c r="J27" i="202"/>
  <c r="H27" i="202"/>
  <c r="G27" i="202"/>
  <c r="F27" i="202"/>
  <c r="E27" i="202"/>
  <c r="D27" i="202"/>
  <c r="C27" i="202"/>
  <c r="B27" i="202"/>
  <c r="J26" i="202"/>
  <c r="H26" i="202"/>
  <c r="G26" i="202"/>
  <c r="G25" i="202" s="1"/>
  <c r="F26" i="202"/>
  <c r="E26" i="202"/>
  <c r="E25" i="202" s="1"/>
  <c r="D26" i="202"/>
  <c r="C26" i="202"/>
  <c r="C25" i="202" s="1"/>
  <c r="B26" i="202"/>
  <c r="J25" i="202"/>
  <c r="J24" i="202"/>
  <c r="H24" i="202"/>
  <c r="G24" i="202"/>
  <c r="F24" i="202"/>
  <c r="E24" i="202"/>
  <c r="D24" i="202"/>
  <c r="C24" i="202"/>
  <c r="B24" i="202"/>
  <c r="J23" i="202"/>
  <c r="I23" i="202"/>
  <c r="H23" i="202"/>
  <c r="G23" i="202"/>
  <c r="F23" i="202"/>
  <c r="E23" i="202"/>
  <c r="D23" i="202"/>
  <c r="C23" i="202"/>
  <c r="B23" i="202"/>
  <c r="J22" i="202"/>
  <c r="H22" i="202"/>
  <c r="G22" i="202"/>
  <c r="F22" i="202"/>
  <c r="E22" i="202"/>
  <c r="D22" i="202"/>
  <c r="C22" i="202"/>
  <c r="B22" i="202"/>
  <c r="J21" i="202"/>
  <c r="H21" i="202"/>
  <c r="G21" i="202"/>
  <c r="F21" i="202"/>
  <c r="E21" i="202"/>
  <c r="D21" i="202"/>
  <c r="C21" i="202"/>
  <c r="B21" i="202"/>
  <c r="J20" i="202"/>
  <c r="H20" i="202"/>
  <c r="G20" i="202"/>
  <c r="F20" i="202"/>
  <c r="E20" i="202"/>
  <c r="D20" i="202"/>
  <c r="C20" i="202"/>
  <c r="B20" i="202"/>
  <c r="J19" i="202"/>
  <c r="H19" i="202"/>
  <c r="G19" i="202"/>
  <c r="F19" i="202"/>
  <c r="E19" i="202"/>
  <c r="D19" i="202"/>
  <c r="C19" i="202"/>
  <c r="B19" i="202"/>
  <c r="J18" i="202"/>
  <c r="H18" i="202"/>
  <c r="G18" i="202"/>
  <c r="F18" i="202"/>
  <c r="E18" i="202"/>
  <c r="D18" i="202"/>
  <c r="C18" i="202"/>
  <c r="B18" i="202"/>
  <c r="J17" i="202"/>
  <c r="H17" i="202"/>
  <c r="G17" i="202"/>
  <c r="F17" i="202"/>
  <c r="E17" i="202"/>
  <c r="D17" i="202"/>
  <c r="C17" i="202"/>
  <c r="B17" i="202"/>
  <c r="J16" i="202"/>
  <c r="H16" i="202"/>
  <c r="G16" i="202"/>
  <c r="F16" i="202"/>
  <c r="E16" i="202"/>
  <c r="D16" i="202"/>
  <c r="C16" i="202"/>
  <c r="B16" i="202"/>
  <c r="J15" i="202"/>
  <c r="I15" i="202"/>
  <c r="H15" i="202"/>
  <c r="G15" i="202"/>
  <c r="F15" i="202"/>
  <c r="E15" i="202"/>
  <c r="D15" i="202"/>
  <c r="C15" i="202"/>
  <c r="B15" i="202"/>
  <c r="J14" i="202"/>
  <c r="I14" i="202"/>
  <c r="H14" i="202"/>
  <c r="G14" i="202"/>
  <c r="F14" i="202"/>
  <c r="E14" i="202"/>
  <c r="D14" i="202"/>
  <c r="C14" i="202"/>
  <c r="B14" i="202"/>
  <c r="J13" i="202"/>
  <c r="J12" i="202" s="1"/>
  <c r="I13" i="202"/>
  <c r="H13" i="202"/>
  <c r="G13" i="202"/>
  <c r="F13" i="202"/>
  <c r="E13" i="202"/>
  <c r="D13" i="202"/>
  <c r="C13" i="202"/>
  <c r="B13" i="202"/>
  <c r="B12" i="202" s="1"/>
  <c r="J11" i="202"/>
  <c r="H11" i="202"/>
  <c r="G11" i="202"/>
  <c r="F11" i="202"/>
  <c r="E11" i="202"/>
  <c r="D11" i="202"/>
  <c r="C11" i="202"/>
  <c r="B11" i="202"/>
  <c r="J10" i="202"/>
  <c r="H10" i="202"/>
  <c r="G10" i="202"/>
  <c r="F10" i="202"/>
  <c r="E10" i="202"/>
  <c r="D10" i="202"/>
  <c r="C10" i="202"/>
  <c r="B10" i="202"/>
  <c r="J9" i="202"/>
  <c r="I9" i="202"/>
  <c r="H9" i="202"/>
  <c r="G9" i="202"/>
  <c r="F9" i="202"/>
  <c r="E9" i="202"/>
  <c r="D9" i="202"/>
  <c r="C9" i="202"/>
  <c r="B9" i="202"/>
  <c r="J8" i="202"/>
  <c r="H8" i="202"/>
  <c r="G8" i="202"/>
  <c r="F8" i="202"/>
  <c r="E8" i="202"/>
  <c r="D8" i="202"/>
  <c r="C8" i="202"/>
  <c r="B8" i="202"/>
  <c r="J7" i="202"/>
  <c r="H7" i="202"/>
  <c r="G7" i="202"/>
  <c r="F7" i="202"/>
  <c r="E7" i="202"/>
  <c r="D7" i="202"/>
  <c r="C7" i="202"/>
  <c r="B7" i="202"/>
  <c r="J6" i="202"/>
  <c r="H6" i="202"/>
  <c r="G6" i="202"/>
  <c r="F6" i="202"/>
  <c r="E6" i="202"/>
  <c r="D6" i="202"/>
  <c r="C6" i="202"/>
  <c r="B6" i="202"/>
  <c r="A1" i="202"/>
  <c r="E85" i="201"/>
  <c r="E82" i="201"/>
  <c r="E81" i="201"/>
  <c r="E78" i="201" s="1"/>
  <c r="D78" i="201"/>
  <c r="C78" i="201"/>
  <c r="B78" i="201"/>
  <c r="E76" i="201"/>
  <c r="E75" i="201"/>
  <c r="E74" i="201"/>
  <c r="E73" i="201"/>
  <c r="E72" i="201"/>
  <c r="E71" i="201"/>
  <c r="E70" i="201"/>
  <c r="E67" i="201"/>
  <c r="E65" i="201" s="1"/>
  <c r="D65" i="201"/>
  <c r="C65" i="201"/>
  <c r="B65" i="201"/>
  <c r="E63" i="201"/>
  <c r="E61" i="201" s="1"/>
  <c r="D61" i="201"/>
  <c r="C61" i="201"/>
  <c r="B61" i="201"/>
  <c r="E59" i="201"/>
  <c r="E57" i="201"/>
  <c r="D57" i="201"/>
  <c r="C57" i="201"/>
  <c r="B57" i="201"/>
  <c r="E55" i="201"/>
  <c r="E54" i="201"/>
  <c r="E51" i="201"/>
  <c r="E50" i="201"/>
  <c r="E49" i="201"/>
  <c r="D49" i="201"/>
  <c r="E48" i="201"/>
  <c r="E46" i="201" s="1"/>
  <c r="D46" i="201"/>
  <c r="C46" i="201"/>
  <c r="B46" i="201"/>
  <c r="E44" i="201"/>
  <c r="E42" i="201" s="1"/>
  <c r="D42" i="201"/>
  <c r="C42" i="201"/>
  <c r="B42" i="201"/>
  <c r="E40" i="201"/>
  <c r="E38" i="201"/>
  <c r="E37" i="201"/>
  <c r="E36" i="201"/>
  <c r="E34" i="201" s="1"/>
  <c r="D34" i="201"/>
  <c r="C34" i="201"/>
  <c r="B34" i="201"/>
  <c r="E32" i="201"/>
  <c r="E31" i="201"/>
  <c r="E29" i="201" s="1"/>
  <c r="D29" i="201"/>
  <c r="C29" i="201"/>
  <c r="B29" i="201"/>
  <c r="E27" i="201"/>
  <c r="E24" i="201" s="1"/>
  <c r="D24" i="201"/>
  <c r="C24" i="201"/>
  <c r="B24" i="201"/>
  <c r="E22" i="201"/>
  <c r="E19" i="201"/>
  <c r="E18" i="201"/>
  <c r="E17" i="201"/>
  <c r="E15" i="201" s="1"/>
  <c r="E14" i="201" s="1"/>
  <c r="D15" i="201"/>
  <c r="C15" i="201"/>
  <c r="C14" i="201" s="1"/>
  <c r="C7" i="201" s="1"/>
  <c r="C6" i="201" s="1"/>
  <c r="B15" i="201"/>
  <c r="D14" i="201"/>
  <c r="D7" i="201" s="1"/>
  <c r="D6" i="201" s="1"/>
  <c r="B14" i="201"/>
  <c r="B7" i="201" s="1"/>
  <c r="E12" i="201"/>
  <c r="E11" i="201"/>
  <c r="E10" i="201"/>
  <c r="E8" i="201"/>
  <c r="D8" i="201"/>
  <c r="C8" i="201"/>
  <c r="B8" i="201"/>
  <c r="A2" i="201"/>
  <c r="G95" i="200"/>
  <c r="F95" i="200"/>
  <c r="E95" i="200"/>
  <c r="C95" i="200"/>
  <c r="B95" i="200"/>
  <c r="G94" i="200"/>
  <c r="F94" i="200"/>
  <c r="E94" i="200"/>
  <c r="C94" i="200"/>
  <c r="B94" i="200"/>
  <c r="H93" i="200"/>
  <c r="F93" i="200"/>
  <c r="E93" i="200"/>
  <c r="C93" i="200"/>
  <c r="B93" i="200"/>
  <c r="D93" i="200" s="1"/>
  <c r="I93" i="200" s="1"/>
  <c r="H92" i="200"/>
  <c r="F92" i="200"/>
  <c r="E92" i="200"/>
  <c r="C92" i="200"/>
  <c r="C91" i="200" s="1"/>
  <c r="B92" i="200"/>
  <c r="H91" i="200"/>
  <c r="G91" i="200"/>
  <c r="E91" i="200"/>
  <c r="H90" i="200"/>
  <c r="F90" i="200"/>
  <c r="E90" i="200"/>
  <c r="C90" i="200"/>
  <c r="D90" i="200" s="1"/>
  <c r="I90" i="200" s="1"/>
  <c r="I89" i="200"/>
  <c r="H88" i="200"/>
  <c r="F88" i="200"/>
  <c r="C88" i="200"/>
  <c r="H87" i="200"/>
  <c r="F87" i="200"/>
  <c r="C87" i="200"/>
  <c r="H86" i="200"/>
  <c r="F86" i="200"/>
  <c r="C86" i="200"/>
  <c r="H85" i="200"/>
  <c r="F85" i="200"/>
  <c r="C85" i="200"/>
  <c r="H84" i="200"/>
  <c r="F84" i="200"/>
  <c r="C84" i="200"/>
  <c r="H83" i="200"/>
  <c r="F83" i="200"/>
  <c r="C83" i="200"/>
  <c r="H82" i="200"/>
  <c r="F82" i="200"/>
  <c r="C82" i="200"/>
  <c r="H81" i="200"/>
  <c r="F81" i="200"/>
  <c r="C81" i="200"/>
  <c r="H80" i="200"/>
  <c r="F80" i="200"/>
  <c r="C80" i="200"/>
  <c r="H79" i="200"/>
  <c r="F79" i="200"/>
  <c r="C79" i="200"/>
  <c r="H78" i="200"/>
  <c r="F78" i="200"/>
  <c r="C78" i="200"/>
  <c r="H77" i="200"/>
  <c r="F77" i="200"/>
  <c r="C77" i="200"/>
  <c r="H76" i="200"/>
  <c r="F76" i="200"/>
  <c r="C76" i="200"/>
  <c r="H75" i="200"/>
  <c r="F75" i="200"/>
  <c r="C75" i="200"/>
  <c r="H74" i="200"/>
  <c r="F74" i="200"/>
  <c r="C74" i="200"/>
  <c r="H73" i="200"/>
  <c r="F73" i="200"/>
  <c r="C73" i="200"/>
  <c r="H72" i="200"/>
  <c r="F72" i="200"/>
  <c r="C72" i="200"/>
  <c r="H71" i="200"/>
  <c r="F71" i="200"/>
  <c r="C71" i="200"/>
  <c r="H70" i="200"/>
  <c r="F70" i="200"/>
  <c r="C70" i="200"/>
  <c r="H69" i="200"/>
  <c r="F69" i="200"/>
  <c r="F68" i="200" s="1"/>
  <c r="C69" i="200"/>
  <c r="G68" i="200"/>
  <c r="G49" i="200" s="1"/>
  <c r="H67" i="200"/>
  <c r="F67" i="200"/>
  <c r="C67" i="200"/>
  <c r="H66" i="200"/>
  <c r="F66" i="200"/>
  <c r="C66" i="200"/>
  <c r="H65" i="200"/>
  <c r="F65" i="200"/>
  <c r="C65" i="200"/>
  <c r="H64" i="200"/>
  <c r="F64" i="200"/>
  <c r="C64" i="200"/>
  <c r="H63" i="200"/>
  <c r="F63" i="200"/>
  <c r="C63" i="200"/>
  <c r="H62" i="200"/>
  <c r="F62" i="200"/>
  <c r="C62" i="200"/>
  <c r="H61" i="200"/>
  <c r="F61" i="200"/>
  <c r="C61" i="200"/>
  <c r="H60" i="200"/>
  <c r="F60" i="200"/>
  <c r="C60" i="200"/>
  <c r="H59" i="200"/>
  <c r="F59" i="200"/>
  <c r="C59" i="200"/>
  <c r="H58" i="200"/>
  <c r="F58" i="200"/>
  <c r="C58" i="200"/>
  <c r="H57" i="200"/>
  <c r="F57" i="200"/>
  <c r="C57" i="200"/>
  <c r="H56" i="200"/>
  <c r="F56" i="200"/>
  <c r="C56" i="200"/>
  <c r="H55" i="200"/>
  <c r="F55" i="200"/>
  <c r="C55" i="200"/>
  <c r="H54" i="200"/>
  <c r="F54" i="200"/>
  <c r="C54" i="200"/>
  <c r="C53" i="200" s="1"/>
  <c r="H53" i="200"/>
  <c r="H52" i="200"/>
  <c r="F52" i="200"/>
  <c r="C52" i="200"/>
  <c r="H51" i="200"/>
  <c r="F51" i="200"/>
  <c r="C51" i="200"/>
  <c r="H50" i="200"/>
  <c r="H49" i="200" s="1"/>
  <c r="F50" i="200"/>
  <c r="C50" i="200"/>
  <c r="I48" i="200"/>
  <c r="H47" i="200"/>
  <c r="F47" i="200"/>
  <c r="C47" i="200"/>
  <c r="H46" i="200"/>
  <c r="F46" i="200"/>
  <c r="C46" i="200"/>
  <c r="H45" i="200"/>
  <c r="F45" i="200"/>
  <c r="C45" i="200"/>
  <c r="H44" i="200"/>
  <c r="F44" i="200"/>
  <c r="C44" i="200"/>
  <c r="H43" i="200"/>
  <c r="F43" i="200"/>
  <c r="C43" i="200"/>
  <c r="H42" i="200"/>
  <c r="F42" i="200"/>
  <c r="C42" i="200"/>
  <c r="H41" i="200"/>
  <c r="F41" i="200"/>
  <c r="E41" i="200"/>
  <c r="C41" i="200"/>
  <c r="H40" i="200"/>
  <c r="F40" i="200"/>
  <c r="C40" i="200"/>
  <c r="H39" i="200"/>
  <c r="F39" i="200"/>
  <c r="C39" i="200"/>
  <c r="H38" i="200"/>
  <c r="F38" i="200"/>
  <c r="C38" i="200"/>
  <c r="H37" i="200"/>
  <c r="F37" i="200"/>
  <c r="C37" i="200"/>
  <c r="H36" i="200"/>
  <c r="F36" i="200"/>
  <c r="C36" i="200"/>
  <c r="H35" i="200"/>
  <c r="F35" i="200"/>
  <c r="C35" i="200"/>
  <c r="H34" i="200"/>
  <c r="F34" i="200"/>
  <c r="C34" i="200"/>
  <c r="H33" i="200"/>
  <c r="F33" i="200"/>
  <c r="C33" i="200"/>
  <c r="H32" i="200"/>
  <c r="H30" i="200" s="1"/>
  <c r="F32" i="200"/>
  <c r="C32" i="200"/>
  <c r="H31" i="200"/>
  <c r="G31" i="200"/>
  <c r="G30" i="200" s="1"/>
  <c r="F31" i="200"/>
  <c r="C31" i="200"/>
  <c r="H29" i="200"/>
  <c r="G29" i="200"/>
  <c r="F29" i="200"/>
  <c r="C29" i="200"/>
  <c r="H28" i="200"/>
  <c r="F28" i="200"/>
  <c r="C28" i="200"/>
  <c r="H27" i="200"/>
  <c r="F27" i="200"/>
  <c r="C27" i="200"/>
  <c r="G26" i="200"/>
  <c r="H25" i="200"/>
  <c r="F25" i="200"/>
  <c r="C25" i="200"/>
  <c r="H24" i="200"/>
  <c r="G24" i="200"/>
  <c r="F24" i="200"/>
  <c r="C24" i="200"/>
  <c r="H23" i="200"/>
  <c r="G23" i="200"/>
  <c r="F23" i="200"/>
  <c r="C23" i="200"/>
  <c r="H22" i="200"/>
  <c r="G22" i="200"/>
  <c r="G21" i="200" s="1"/>
  <c r="F22" i="200"/>
  <c r="C22" i="200"/>
  <c r="H21" i="200"/>
  <c r="H20" i="200"/>
  <c r="G20" i="200"/>
  <c r="F20" i="200"/>
  <c r="C20" i="200"/>
  <c r="H19" i="200"/>
  <c r="F19" i="200"/>
  <c r="C19" i="200"/>
  <c r="H18" i="200"/>
  <c r="F18" i="200"/>
  <c r="C18" i="200"/>
  <c r="H17" i="200"/>
  <c r="F17" i="200"/>
  <c r="C17" i="200"/>
  <c r="H16" i="200"/>
  <c r="F16" i="200"/>
  <c r="C16" i="200"/>
  <c r="H15" i="200"/>
  <c r="F15" i="200"/>
  <c r="C15" i="200"/>
  <c r="H14" i="200"/>
  <c r="G14" i="200"/>
  <c r="G13" i="200" s="1"/>
  <c r="F14" i="200"/>
  <c r="F13" i="200" s="1"/>
  <c r="C14" i="200"/>
  <c r="C13" i="200" s="1"/>
  <c r="H12" i="200"/>
  <c r="F12" i="200"/>
  <c r="C12" i="200"/>
  <c r="H11" i="200"/>
  <c r="G11" i="200"/>
  <c r="F11" i="200"/>
  <c r="C11" i="200"/>
  <c r="H10" i="200"/>
  <c r="G10" i="200"/>
  <c r="F10" i="200"/>
  <c r="C10" i="200"/>
  <c r="H9" i="200"/>
  <c r="G9" i="200"/>
  <c r="F9" i="200"/>
  <c r="C9" i="200"/>
  <c r="H8" i="200"/>
  <c r="G8" i="200"/>
  <c r="F8" i="200"/>
  <c r="C8" i="200"/>
  <c r="H7" i="200"/>
  <c r="G7" i="200"/>
  <c r="F7" i="200"/>
  <c r="C7" i="200"/>
  <c r="A3" i="200"/>
  <c r="A1" i="200"/>
  <c r="H259" i="199"/>
  <c r="G259" i="199"/>
  <c r="H258" i="199"/>
  <c r="G258" i="199"/>
  <c r="H257" i="199"/>
  <c r="G257" i="199"/>
  <c r="H256" i="199"/>
  <c r="G256" i="199"/>
  <c r="H255" i="199"/>
  <c r="G255" i="199"/>
  <c r="H254" i="199"/>
  <c r="G254" i="199"/>
  <c r="H253" i="199"/>
  <c r="G253" i="199"/>
  <c r="H252" i="199"/>
  <c r="G252" i="199"/>
  <c r="H251" i="199"/>
  <c r="G251" i="199"/>
  <c r="H250" i="199"/>
  <c r="G250" i="199"/>
  <c r="F249" i="199"/>
  <c r="E249" i="199"/>
  <c r="H247" i="199"/>
  <c r="G247" i="199"/>
  <c r="H245" i="199"/>
  <c r="L245" i="199" s="1"/>
  <c r="L244" i="199" s="1"/>
  <c r="D244" i="199"/>
  <c r="C244" i="199"/>
  <c r="B244" i="199"/>
  <c r="H242" i="199"/>
  <c r="L242" i="199" s="1"/>
  <c r="H241" i="199"/>
  <c r="J241" i="199" s="1"/>
  <c r="H240" i="199"/>
  <c r="L240" i="199" s="1"/>
  <c r="H239" i="199"/>
  <c r="J239" i="199" s="1"/>
  <c r="H238" i="199"/>
  <c r="L238" i="199" s="1"/>
  <c r="H237" i="199"/>
  <c r="J237" i="199" s="1"/>
  <c r="H236" i="199"/>
  <c r="L236" i="199" s="1"/>
  <c r="H235" i="199"/>
  <c r="L235" i="199" s="1"/>
  <c r="H234" i="199"/>
  <c r="L234" i="199" s="1"/>
  <c r="I233" i="199"/>
  <c r="D233" i="199"/>
  <c r="D232" i="199" s="1"/>
  <c r="C233" i="199"/>
  <c r="C232" i="199" s="1"/>
  <c r="B233" i="199"/>
  <c r="B232" i="199" s="1"/>
  <c r="G232" i="199"/>
  <c r="F232" i="199"/>
  <c r="E232" i="199"/>
  <c r="H230" i="199"/>
  <c r="G230" i="199"/>
  <c r="D230" i="199"/>
  <c r="L230" i="199" s="1"/>
  <c r="H229" i="199"/>
  <c r="G229" i="199"/>
  <c r="J229" i="199" s="1"/>
  <c r="D229" i="199"/>
  <c r="L229" i="199" s="1"/>
  <c r="L228" i="199"/>
  <c r="H228" i="199"/>
  <c r="G228" i="199"/>
  <c r="J228" i="199" s="1"/>
  <c r="D228" i="199"/>
  <c r="H227" i="199"/>
  <c r="G227" i="199"/>
  <c r="D227" i="199"/>
  <c r="L227" i="199" s="1"/>
  <c r="H226" i="199"/>
  <c r="G226" i="199"/>
  <c r="D226" i="199"/>
  <c r="L226" i="199" s="1"/>
  <c r="H225" i="199"/>
  <c r="G225" i="199"/>
  <c r="D225" i="199"/>
  <c r="L225" i="199" s="1"/>
  <c r="H224" i="199"/>
  <c r="G224" i="199"/>
  <c r="D224" i="199"/>
  <c r="L224" i="199" s="1"/>
  <c r="H223" i="199"/>
  <c r="G223" i="199"/>
  <c r="D223" i="199"/>
  <c r="L223" i="199" s="1"/>
  <c r="H222" i="199"/>
  <c r="G222" i="199"/>
  <c r="D222" i="199"/>
  <c r="L222" i="199" s="1"/>
  <c r="G221" i="199"/>
  <c r="H220" i="199"/>
  <c r="G220" i="199"/>
  <c r="D220" i="199"/>
  <c r="L220" i="199" s="1"/>
  <c r="H219" i="199"/>
  <c r="G219" i="199"/>
  <c r="D219" i="199"/>
  <c r="L219" i="199" s="1"/>
  <c r="H218" i="199"/>
  <c r="G218" i="199"/>
  <c r="D218" i="199"/>
  <c r="L218" i="199" s="1"/>
  <c r="H217" i="199"/>
  <c r="G217" i="199"/>
  <c r="D217" i="199"/>
  <c r="L217" i="199" s="1"/>
  <c r="H216" i="199"/>
  <c r="G216" i="199"/>
  <c r="D216" i="199"/>
  <c r="F215" i="199"/>
  <c r="E215" i="199"/>
  <c r="E213" i="199" s="1"/>
  <c r="C215" i="199"/>
  <c r="C213" i="199" s="1"/>
  <c r="B215" i="199"/>
  <c r="H214" i="199"/>
  <c r="G214" i="199"/>
  <c r="B214" i="199"/>
  <c r="D214" i="199" s="1"/>
  <c r="F213" i="199"/>
  <c r="B213" i="199"/>
  <c r="H211" i="199"/>
  <c r="L211" i="199" s="1"/>
  <c r="G211" i="199"/>
  <c r="D211" i="199"/>
  <c r="H210" i="199"/>
  <c r="L210" i="199" s="1"/>
  <c r="G210" i="199"/>
  <c r="D210" i="199"/>
  <c r="H209" i="199"/>
  <c r="L209" i="199" s="1"/>
  <c r="G209" i="199"/>
  <c r="D209" i="199"/>
  <c r="H208" i="199"/>
  <c r="L208" i="199" s="1"/>
  <c r="G208" i="199"/>
  <c r="D208" i="199"/>
  <c r="H207" i="199"/>
  <c r="L207" i="199" s="1"/>
  <c r="G207" i="199"/>
  <c r="D207" i="199"/>
  <c r="H206" i="199"/>
  <c r="L206" i="199" s="1"/>
  <c r="D206" i="199"/>
  <c r="H205" i="199"/>
  <c r="L205" i="199" s="1"/>
  <c r="G205" i="199"/>
  <c r="D205" i="199"/>
  <c r="H204" i="199"/>
  <c r="L204" i="199" s="1"/>
  <c r="G204" i="199"/>
  <c r="D204" i="199"/>
  <c r="H203" i="199"/>
  <c r="L203" i="199" s="1"/>
  <c r="G203" i="199"/>
  <c r="D203" i="199"/>
  <c r="H202" i="199"/>
  <c r="L202" i="199" s="1"/>
  <c r="G202" i="199"/>
  <c r="D202" i="199"/>
  <c r="H201" i="199"/>
  <c r="L201" i="199" s="1"/>
  <c r="D201" i="199"/>
  <c r="H200" i="199"/>
  <c r="L200" i="199" s="1"/>
  <c r="D200" i="199"/>
  <c r="H199" i="199"/>
  <c r="L199" i="199" s="1"/>
  <c r="G199" i="199"/>
  <c r="D199" i="199"/>
  <c r="H198" i="199"/>
  <c r="L198" i="199" s="1"/>
  <c r="G198" i="199"/>
  <c r="D198" i="199"/>
  <c r="H197" i="199"/>
  <c r="G197" i="199"/>
  <c r="B197" i="199"/>
  <c r="D197" i="199" s="1"/>
  <c r="H196" i="199"/>
  <c r="L196" i="199" s="1"/>
  <c r="G196" i="199"/>
  <c r="D196" i="199"/>
  <c r="H195" i="199"/>
  <c r="G195" i="199"/>
  <c r="B195" i="199"/>
  <c r="H194" i="199"/>
  <c r="L194" i="199" s="1"/>
  <c r="G194" i="199"/>
  <c r="D194" i="199"/>
  <c r="H193" i="199"/>
  <c r="L193" i="199" s="1"/>
  <c r="G193" i="199"/>
  <c r="D193" i="199"/>
  <c r="H192" i="199"/>
  <c r="L192" i="199" s="1"/>
  <c r="G192" i="199"/>
  <c r="G191" i="199" s="1"/>
  <c r="D192" i="199"/>
  <c r="H191" i="199"/>
  <c r="F191" i="199"/>
  <c r="E191" i="199"/>
  <c r="C191" i="199"/>
  <c r="B191" i="199"/>
  <c r="B172" i="199" s="1"/>
  <c r="H190" i="199"/>
  <c r="L190" i="199" s="1"/>
  <c r="G190" i="199"/>
  <c r="J190" i="199" s="1"/>
  <c r="D190" i="199"/>
  <c r="H189" i="199"/>
  <c r="L189" i="199" s="1"/>
  <c r="G189" i="199"/>
  <c r="D189" i="199"/>
  <c r="H188" i="199"/>
  <c r="L188" i="199" s="1"/>
  <c r="D188" i="199"/>
  <c r="H187" i="199"/>
  <c r="L187" i="199" s="1"/>
  <c r="G187" i="199"/>
  <c r="D187" i="199"/>
  <c r="H186" i="199"/>
  <c r="L186" i="199" s="1"/>
  <c r="G186" i="199"/>
  <c r="D186" i="199"/>
  <c r="H185" i="199"/>
  <c r="L185" i="199" s="1"/>
  <c r="D185" i="199"/>
  <c r="H184" i="199"/>
  <c r="L184" i="199" s="1"/>
  <c r="G184" i="199"/>
  <c r="D184" i="199"/>
  <c r="H183" i="199"/>
  <c r="D183" i="199"/>
  <c r="H182" i="199"/>
  <c r="L182" i="199" s="1"/>
  <c r="G182" i="199"/>
  <c r="D182" i="199"/>
  <c r="H181" i="199"/>
  <c r="L181" i="199" s="1"/>
  <c r="G181" i="199"/>
  <c r="D181" i="199"/>
  <c r="H180" i="199"/>
  <c r="L180" i="199" s="1"/>
  <c r="G180" i="199"/>
  <c r="D180" i="199"/>
  <c r="H179" i="199"/>
  <c r="L179" i="199" s="1"/>
  <c r="G179" i="199"/>
  <c r="D179" i="199"/>
  <c r="H178" i="199"/>
  <c r="L178" i="199" s="1"/>
  <c r="G178" i="199"/>
  <c r="D178" i="199"/>
  <c r="H177" i="199"/>
  <c r="G177" i="199"/>
  <c r="D177" i="199"/>
  <c r="F176" i="199"/>
  <c r="F172" i="199" s="1"/>
  <c r="E176" i="199"/>
  <c r="H175" i="199"/>
  <c r="G175" i="199"/>
  <c r="D175" i="199"/>
  <c r="H174" i="199"/>
  <c r="L174" i="199" s="1"/>
  <c r="G174" i="199"/>
  <c r="D174" i="199"/>
  <c r="H173" i="199"/>
  <c r="L173" i="199" s="1"/>
  <c r="G173" i="199"/>
  <c r="D173" i="199"/>
  <c r="C172" i="199"/>
  <c r="H170" i="199"/>
  <c r="L170" i="199" s="1"/>
  <c r="G170" i="199"/>
  <c r="D170" i="199"/>
  <c r="H169" i="199"/>
  <c r="L169" i="199" s="1"/>
  <c r="G169" i="199"/>
  <c r="D169" i="199"/>
  <c r="H168" i="199"/>
  <c r="L168" i="199" s="1"/>
  <c r="G168" i="199"/>
  <c r="D168" i="199"/>
  <c r="H167" i="199"/>
  <c r="L167" i="199" s="1"/>
  <c r="G167" i="199"/>
  <c r="D167" i="199"/>
  <c r="H166" i="199"/>
  <c r="L166" i="199" s="1"/>
  <c r="G166" i="199"/>
  <c r="D166" i="199"/>
  <c r="H165" i="199"/>
  <c r="L165" i="199" s="1"/>
  <c r="G165" i="199"/>
  <c r="D165" i="199"/>
  <c r="H164" i="199"/>
  <c r="L164" i="199" s="1"/>
  <c r="G164" i="199"/>
  <c r="D164" i="199"/>
  <c r="H163" i="199"/>
  <c r="G163" i="199"/>
  <c r="D163" i="199"/>
  <c r="L163" i="199" s="1"/>
  <c r="B163" i="199"/>
  <c r="H162" i="199"/>
  <c r="G162" i="199"/>
  <c r="J162" i="199" s="1"/>
  <c r="D162" i="199"/>
  <c r="L162" i="199" s="1"/>
  <c r="H161" i="199"/>
  <c r="G161" i="199"/>
  <c r="D161" i="199"/>
  <c r="L161" i="199" s="1"/>
  <c r="H160" i="199"/>
  <c r="G160" i="199"/>
  <c r="D160" i="199"/>
  <c r="L160" i="199" s="1"/>
  <c r="H159" i="199"/>
  <c r="G159" i="199"/>
  <c r="D159" i="199"/>
  <c r="L159" i="199" s="1"/>
  <c r="H158" i="199"/>
  <c r="G158" i="199"/>
  <c r="D158" i="199"/>
  <c r="L158" i="199" s="1"/>
  <c r="H157" i="199"/>
  <c r="G157" i="199"/>
  <c r="D157" i="199"/>
  <c r="L157" i="199" s="1"/>
  <c r="H156" i="199"/>
  <c r="G156" i="199"/>
  <c r="D156" i="199"/>
  <c r="L156" i="199" s="1"/>
  <c r="H155" i="199"/>
  <c r="G155" i="199"/>
  <c r="D155" i="199"/>
  <c r="H154" i="199"/>
  <c r="G154" i="199"/>
  <c r="J154" i="199" s="1"/>
  <c r="B154" i="199"/>
  <c r="D154" i="199" s="1"/>
  <c r="L154" i="199" s="1"/>
  <c r="H153" i="199"/>
  <c r="F153" i="199"/>
  <c r="E153" i="199"/>
  <c r="D153" i="199"/>
  <c r="C153" i="199"/>
  <c r="B153" i="199"/>
  <c r="H152" i="199"/>
  <c r="G152" i="199"/>
  <c r="B152" i="199"/>
  <c r="D152" i="199" s="1"/>
  <c r="H151" i="199"/>
  <c r="G151" i="199"/>
  <c r="D151" i="199"/>
  <c r="L151" i="199" s="1"/>
  <c r="H150" i="199"/>
  <c r="G150" i="199"/>
  <c r="D150" i="199"/>
  <c r="F149" i="199"/>
  <c r="E149" i="199"/>
  <c r="C149" i="199"/>
  <c r="B149" i="199"/>
  <c r="H148" i="199"/>
  <c r="G148" i="199"/>
  <c r="D148" i="199"/>
  <c r="L148" i="199" s="1"/>
  <c r="B148" i="199"/>
  <c r="H147" i="199"/>
  <c r="G147" i="199"/>
  <c r="D147" i="199"/>
  <c r="L147" i="199" s="1"/>
  <c r="B147" i="199"/>
  <c r="H146" i="199"/>
  <c r="L146" i="199" s="1"/>
  <c r="G146" i="199"/>
  <c r="D146" i="199"/>
  <c r="H145" i="199"/>
  <c r="G145" i="199"/>
  <c r="B145" i="199"/>
  <c r="F144" i="199"/>
  <c r="E144" i="199"/>
  <c r="C144" i="199"/>
  <c r="H143" i="199"/>
  <c r="G143" i="199"/>
  <c r="D143" i="199"/>
  <c r="L143" i="199" s="1"/>
  <c r="B143" i="199"/>
  <c r="H142" i="199"/>
  <c r="L142" i="199" s="1"/>
  <c r="G142" i="199"/>
  <c r="B142" i="199"/>
  <c r="D142" i="199" s="1"/>
  <c r="H141" i="199"/>
  <c r="G141" i="199"/>
  <c r="B141" i="199"/>
  <c r="D141" i="199" s="1"/>
  <c r="L141" i="199" s="1"/>
  <c r="H140" i="199"/>
  <c r="G140" i="199"/>
  <c r="B140" i="199"/>
  <c r="D140" i="199" s="1"/>
  <c r="L140" i="199" s="1"/>
  <c r="H139" i="199"/>
  <c r="G139" i="199"/>
  <c r="B139" i="199"/>
  <c r="D139" i="199" s="1"/>
  <c r="L139" i="199" s="1"/>
  <c r="H138" i="199"/>
  <c r="G138" i="199"/>
  <c r="D138" i="199"/>
  <c r="L138" i="199" s="1"/>
  <c r="H137" i="199"/>
  <c r="G137" i="199"/>
  <c r="B137" i="199"/>
  <c r="F136" i="199"/>
  <c r="E136" i="199"/>
  <c r="C136" i="199"/>
  <c r="C129" i="199" s="1"/>
  <c r="H135" i="199"/>
  <c r="L135" i="199" s="1"/>
  <c r="G135" i="199"/>
  <c r="H134" i="199"/>
  <c r="G134" i="199"/>
  <c r="D134" i="199"/>
  <c r="L134" i="199" s="1"/>
  <c r="H133" i="199"/>
  <c r="G133" i="199"/>
  <c r="D133" i="199"/>
  <c r="L133" i="199" s="1"/>
  <c r="H132" i="199"/>
  <c r="L132" i="199" s="1"/>
  <c r="G132" i="199"/>
  <c r="H131" i="199"/>
  <c r="L131" i="199" s="1"/>
  <c r="G131" i="199"/>
  <c r="H130" i="199"/>
  <c r="L130" i="199" s="1"/>
  <c r="G130" i="199"/>
  <c r="H122" i="199"/>
  <c r="F122" i="199"/>
  <c r="H121" i="199"/>
  <c r="F121" i="199"/>
  <c r="H120" i="199"/>
  <c r="F120" i="199"/>
  <c r="H118" i="199"/>
  <c r="F118" i="199"/>
  <c r="H117" i="199"/>
  <c r="F117" i="199"/>
  <c r="E117" i="199"/>
  <c r="H115" i="199"/>
  <c r="F115" i="199"/>
  <c r="H114" i="199"/>
  <c r="F114" i="199"/>
  <c r="H113" i="199"/>
  <c r="F113" i="199"/>
  <c r="F112" i="199"/>
  <c r="H109" i="199"/>
  <c r="F109" i="199"/>
  <c r="E109" i="199"/>
  <c r="H108" i="199"/>
  <c r="F108" i="199"/>
  <c r="H107" i="199"/>
  <c r="F107" i="199"/>
  <c r="H106" i="199"/>
  <c r="F106" i="199"/>
  <c r="H105" i="199"/>
  <c r="F105" i="199"/>
  <c r="E105" i="199"/>
  <c r="H103" i="199"/>
  <c r="F103" i="199"/>
  <c r="E103" i="199"/>
  <c r="H101" i="199"/>
  <c r="F101" i="199"/>
  <c r="H99" i="199"/>
  <c r="F99" i="199"/>
  <c r="H98" i="199"/>
  <c r="F98" i="199"/>
  <c r="H97" i="199"/>
  <c r="F97" i="199"/>
  <c r="H96" i="199"/>
  <c r="F96" i="199"/>
  <c r="H95" i="199"/>
  <c r="H94" i="199" s="1"/>
  <c r="F95" i="199"/>
  <c r="H93" i="199"/>
  <c r="F93" i="199"/>
  <c r="F90" i="199"/>
  <c r="F89" i="199"/>
  <c r="F88" i="199"/>
  <c r="F87" i="199"/>
  <c r="F86" i="199"/>
  <c r="F85" i="199"/>
  <c r="F84" i="199"/>
  <c r="F83" i="199"/>
  <c r="F82" i="199"/>
  <c r="F81" i="199"/>
  <c r="F80" i="199"/>
  <c r="F79" i="199"/>
  <c r="F78" i="199"/>
  <c r="F77" i="199"/>
  <c r="F76" i="199"/>
  <c r="F75" i="199"/>
  <c r="F74" i="199"/>
  <c r="F73" i="199"/>
  <c r="F72" i="199"/>
  <c r="F71" i="199"/>
  <c r="F69" i="199"/>
  <c r="F68" i="199"/>
  <c r="F67" i="199"/>
  <c r="F66" i="199"/>
  <c r="F65" i="199"/>
  <c r="F64" i="199"/>
  <c r="F63" i="199"/>
  <c r="F62" i="199"/>
  <c r="F61" i="199"/>
  <c r="F60" i="199"/>
  <c r="F59" i="199"/>
  <c r="F58" i="199"/>
  <c r="F57" i="199"/>
  <c r="F56" i="199"/>
  <c r="F55" i="199" s="1"/>
  <c r="F54" i="199"/>
  <c r="F53" i="199"/>
  <c r="F52" i="199"/>
  <c r="F49" i="199"/>
  <c r="F48" i="199"/>
  <c r="F47" i="199"/>
  <c r="F46" i="199"/>
  <c r="F45" i="199"/>
  <c r="F44" i="199"/>
  <c r="F43" i="199"/>
  <c r="F42" i="199"/>
  <c r="F41" i="199"/>
  <c r="F40" i="199"/>
  <c r="F39" i="199"/>
  <c r="F38" i="199"/>
  <c r="F37" i="199"/>
  <c r="F36" i="199"/>
  <c r="F35" i="199"/>
  <c r="F34" i="199"/>
  <c r="F33" i="199"/>
  <c r="F31" i="199"/>
  <c r="F30" i="199"/>
  <c r="F29" i="199"/>
  <c r="F27" i="199"/>
  <c r="F26" i="199"/>
  <c r="F25" i="199"/>
  <c r="F24" i="199"/>
  <c r="F22" i="199"/>
  <c r="F21" i="199"/>
  <c r="F20" i="199"/>
  <c r="F19" i="199"/>
  <c r="F18" i="199"/>
  <c r="F17" i="199"/>
  <c r="F16" i="199"/>
  <c r="F15" i="199" s="1"/>
  <c r="F14" i="199"/>
  <c r="F13" i="199"/>
  <c r="F12" i="199"/>
  <c r="F11" i="199"/>
  <c r="F10" i="199"/>
  <c r="F9" i="199"/>
  <c r="A2" i="199"/>
  <c r="A1" i="199"/>
  <c r="D45" i="198"/>
  <c r="H45" i="198" s="1"/>
  <c r="E44" i="198"/>
  <c r="D44" i="198"/>
  <c r="E43" i="198"/>
  <c r="D43" i="198"/>
  <c r="E42" i="198"/>
  <c r="D42" i="198"/>
  <c r="E41" i="198"/>
  <c r="D41" i="198"/>
  <c r="E40" i="198"/>
  <c r="D40" i="198"/>
  <c r="E39" i="198"/>
  <c r="D39" i="198"/>
  <c r="E38" i="198"/>
  <c r="D38" i="198"/>
  <c r="E37" i="198"/>
  <c r="D37" i="198"/>
  <c r="E36" i="198"/>
  <c r="D36" i="198"/>
  <c r="E35" i="198"/>
  <c r="H35" i="198" s="1"/>
  <c r="C34" i="198"/>
  <c r="B34" i="198"/>
  <c r="B27" i="198" s="1"/>
  <c r="E32" i="198"/>
  <c r="D32" i="198"/>
  <c r="E30" i="198"/>
  <c r="D30" i="198"/>
  <c r="E29" i="198"/>
  <c r="D29" i="198"/>
  <c r="D28" i="198" s="1"/>
  <c r="E28" i="198"/>
  <c r="C28" i="198"/>
  <c r="B28" i="198"/>
  <c r="G27" i="198"/>
  <c r="E23" i="198"/>
  <c r="E22" i="198"/>
  <c r="E21" i="198"/>
  <c r="E20" i="198"/>
  <c r="D20" i="198"/>
  <c r="E19" i="198"/>
  <c r="E18" i="198"/>
  <c r="B18" i="198"/>
  <c r="D18" i="198" s="1"/>
  <c r="C17" i="198"/>
  <c r="E16" i="198"/>
  <c r="E15" i="198"/>
  <c r="E14" i="198"/>
  <c r="C12" i="198"/>
  <c r="E10" i="198"/>
  <c r="C10" i="198"/>
  <c r="C9" i="198"/>
  <c r="C8" i="198" s="1"/>
  <c r="A3" i="198"/>
  <c r="F94" i="199" l="1"/>
  <c r="F26" i="200"/>
  <c r="L18" i="203"/>
  <c r="M18" i="203" s="1"/>
  <c r="C25" i="203"/>
  <c r="E29" i="203"/>
  <c r="I29" i="203"/>
  <c r="J25" i="204"/>
  <c r="N25" i="204"/>
  <c r="O91" i="204"/>
  <c r="K9" i="202"/>
  <c r="K10" i="202"/>
  <c r="K11" i="202"/>
  <c r="J48" i="202"/>
  <c r="D90" i="202"/>
  <c r="D20" i="203"/>
  <c r="E52" i="203"/>
  <c r="G52" i="203"/>
  <c r="I52" i="203"/>
  <c r="L56" i="203"/>
  <c r="M56" i="203" s="1"/>
  <c r="L58" i="203"/>
  <c r="M58" i="203" s="1"/>
  <c r="L61" i="203"/>
  <c r="M61" i="203" s="1"/>
  <c r="L63" i="203"/>
  <c r="M63" i="203" s="1"/>
  <c r="L65" i="203"/>
  <c r="M65" i="203" s="1"/>
  <c r="K20" i="204"/>
  <c r="E67" i="204"/>
  <c r="L155" i="199"/>
  <c r="L152" i="199"/>
  <c r="E17" i="198"/>
  <c r="F23" i="199"/>
  <c r="F70" i="199"/>
  <c r="F51" i="199" s="1"/>
  <c r="J130" i="199"/>
  <c r="J142" i="199"/>
  <c r="J146" i="199"/>
  <c r="L153" i="199"/>
  <c r="J164" i="199"/>
  <c r="H215" i="199"/>
  <c r="J219" i="199"/>
  <c r="J250" i="199"/>
  <c r="J253" i="199"/>
  <c r="J254" i="199"/>
  <c r="J255" i="199"/>
  <c r="L255" i="199" s="1"/>
  <c r="J256" i="199"/>
  <c r="L256" i="199" s="1"/>
  <c r="J257" i="199"/>
  <c r="L257" i="199" s="1"/>
  <c r="J258" i="199"/>
  <c r="L258" i="199" s="1"/>
  <c r="H26" i="200"/>
  <c r="F53" i="200"/>
  <c r="F49" i="200" s="1"/>
  <c r="C12" i="202"/>
  <c r="E12" i="202"/>
  <c r="G12" i="202"/>
  <c r="I12" i="202"/>
  <c r="K14" i="202"/>
  <c r="D12" i="202"/>
  <c r="F12" i="202"/>
  <c r="H12" i="202"/>
  <c r="C48" i="202"/>
  <c r="E48" i="202"/>
  <c r="G48" i="202"/>
  <c r="L54" i="203"/>
  <c r="C52" i="203"/>
  <c r="G48" i="203"/>
  <c r="K15" i="202"/>
  <c r="K16" i="202"/>
  <c r="K17" i="202"/>
  <c r="K18" i="202"/>
  <c r="K19" i="202"/>
  <c r="K21" i="202"/>
  <c r="K22" i="202"/>
  <c r="K23" i="202"/>
  <c r="B29" i="202"/>
  <c r="F29" i="202"/>
  <c r="K34" i="202"/>
  <c r="K36" i="202"/>
  <c r="K38" i="202"/>
  <c r="K40" i="202"/>
  <c r="K42" i="202"/>
  <c r="K44" i="202"/>
  <c r="L6" i="203"/>
  <c r="M6" i="203" s="1"/>
  <c r="L8" i="203"/>
  <c r="M8" i="203" s="1"/>
  <c r="L10" i="203"/>
  <c r="M10" i="203" s="1"/>
  <c r="B20" i="203"/>
  <c r="F20" i="203"/>
  <c r="K20" i="203"/>
  <c r="L22" i="203"/>
  <c r="M22" i="203" s="1"/>
  <c r="L24" i="203"/>
  <c r="M24" i="203" s="1"/>
  <c r="B25" i="203"/>
  <c r="D25" i="203"/>
  <c r="F25" i="203"/>
  <c r="H25" i="203"/>
  <c r="K25" i="203"/>
  <c r="L27" i="203"/>
  <c r="M27" i="203" s="1"/>
  <c r="E25" i="203"/>
  <c r="I25" i="203"/>
  <c r="L30" i="203"/>
  <c r="M30" i="203" s="1"/>
  <c r="G29" i="203"/>
  <c r="L32" i="203"/>
  <c r="M32" i="203" s="1"/>
  <c r="L34" i="203"/>
  <c r="M34" i="203" s="1"/>
  <c r="L36" i="203"/>
  <c r="M36" i="203" s="1"/>
  <c r="L39" i="203"/>
  <c r="M39" i="203" s="1"/>
  <c r="L41" i="203"/>
  <c r="M41" i="203" s="1"/>
  <c r="L43" i="203"/>
  <c r="M43" i="203" s="1"/>
  <c r="L45" i="203"/>
  <c r="M45" i="203" s="1"/>
  <c r="B91" i="203"/>
  <c r="D91" i="203"/>
  <c r="F91" i="203"/>
  <c r="H91" i="203"/>
  <c r="K91" i="203"/>
  <c r="L93" i="203"/>
  <c r="M93" i="203" s="1"/>
  <c r="E91" i="203"/>
  <c r="G91" i="203"/>
  <c r="I91" i="203"/>
  <c r="D20" i="204"/>
  <c r="I20" i="204"/>
  <c r="M20" i="204"/>
  <c r="D25" i="204"/>
  <c r="G25" i="204"/>
  <c r="I25" i="204"/>
  <c r="K25" i="204"/>
  <c r="M25" i="204"/>
  <c r="C52" i="204"/>
  <c r="E52" i="204"/>
  <c r="H52" i="204"/>
  <c r="J52" i="204"/>
  <c r="L52" i="204"/>
  <c r="N52" i="204"/>
  <c r="J67" i="204"/>
  <c r="J48" i="204" s="1"/>
  <c r="J95" i="204" s="1"/>
  <c r="E48" i="204"/>
  <c r="G52" i="204"/>
  <c r="K52" i="204"/>
  <c r="C67" i="204"/>
  <c r="C48" i="204" s="1"/>
  <c r="H67" i="204"/>
  <c r="L67" i="204"/>
  <c r="B90" i="204"/>
  <c r="G90" i="204"/>
  <c r="K90" i="204"/>
  <c r="C29" i="204"/>
  <c r="C95" i="204" s="1"/>
  <c r="C48" i="203"/>
  <c r="E48" i="203"/>
  <c r="I48" i="203"/>
  <c r="L7" i="203"/>
  <c r="M7" i="203" s="1"/>
  <c r="L9" i="203"/>
  <c r="M9" i="203" s="1"/>
  <c r="L11" i="203"/>
  <c r="M11" i="203" s="1"/>
  <c r="E12" i="203"/>
  <c r="G12" i="203"/>
  <c r="I12" i="203"/>
  <c r="L15" i="203"/>
  <c r="M15" i="203" s="1"/>
  <c r="L17" i="203"/>
  <c r="M17" i="203" s="1"/>
  <c r="L19" i="203"/>
  <c r="M19" i="203" s="1"/>
  <c r="C20" i="203"/>
  <c r="E20" i="203"/>
  <c r="G20" i="203"/>
  <c r="I20" i="203"/>
  <c r="L23" i="203"/>
  <c r="M23" i="203" s="1"/>
  <c r="L26" i="203"/>
  <c r="M26" i="203" s="1"/>
  <c r="L28" i="203"/>
  <c r="M28" i="203" s="1"/>
  <c r="C29" i="203"/>
  <c r="B29" i="203"/>
  <c r="D29" i="203"/>
  <c r="F29" i="203"/>
  <c r="H29" i="203"/>
  <c r="K29" i="203"/>
  <c r="L31" i="203"/>
  <c r="M31" i="203" s="1"/>
  <c r="L33" i="203"/>
  <c r="M33" i="203" s="1"/>
  <c r="L35" i="203"/>
  <c r="M35" i="203" s="1"/>
  <c r="L37" i="203"/>
  <c r="M37" i="203" s="1"/>
  <c r="L38" i="203"/>
  <c r="M38" i="203" s="1"/>
  <c r="L40" i="203"/>
  <c r="M40" i="203" s="1"/>
  <c r="L42" i="203"/>
  <c r="M42" i="203" s="1"/>
  <c r="L44" i="203"/>
  <c r="M44" i="203" s="1"/>
  <c r="L46" i="203"/>
  <c r="M46" i="203" s="1"/>
  <c r="L50" i="203"/>
  <c r="M50" i="203" s="1"/>
  <c r="L53" i="203"/>
  <c r="M53" i="203" s="1"/>
  <c r="L55" i="203"/>
  <c r="M55" i="203" s="1"/>
  <c r="L57" i="203"/>
  <c r="M57" i="203" s="1"/>
  <c r="L60" i="203"/>
  <c r="M60" i="203" s="1"/>
  <c r="L62" i="203"/>
  <c r="M62" i="203" s="1"/>
  <c r="L64" i="203"/>
  <c r="M64" i="203" s="1"/>
  <c r="L66" i="203"/>
  <c r="M66" i="203" s="1"/>
  <c r="B67" i="203"/>
  <c r="B48" i="203" s="1"/>
  <c r="B96" i="203" s="1"/>
  <c r="D67" i="203"/>
  <c r="D48" i="203" s="1"/>
  <c r="F67" i="203"/>
  <c r="F48" i="203" s="1"/>
  <c r="F96" i="203" s="1"/>
  <c r="H67" i="203"/>
  <c r="H48" i="203" s="1"/>
  <c r="K67" i="203"/>
  <c r="K48" i="203" s="1"/>
  <c r="K96" i="203" s="1"/>
  <c r="L69" i="203"/>
  <c r="M69" i="203" s="1"/>
  <c r="L71" i="203"/>
  <c r="M71" i="203" s="1"/>
  <c r="L73" i="203"/>
  <c r="M73" i="203" s="1"/>
  <c r="L75" i="203"/>
  <c r="M75" i="203" s="1"/>
  <c r="L77" i="203"/>
  <c r="M77" i="203" s="1"/>
  <c r="L79" i="203"/>
  <c r="M79" i="203" s="1"/>
  <c r="L81" i="203"/>
  <c r="M81" i="203" s="1"/>
  <c r="L83" i="203"/>
  <c r="M83" i="203" s="1"/>
  <c r="L85" i="203"/>
  <c r="M85" i="203" s="1"/>
  <c r="L87" i="203"/>
  <c r="M87" i="203" s="1"/>
  <c r="L92" i="203"/>
  <c r="M92" i="203" s="1"/>
  <c r="L94" i="203"/>
  <c r="M94" i="203" s="1"/>
  <c r="B90" i="202"/>
  <c r="F90" i="202"/>
  <c r="J90" i="202"/>
  <c r="K46" i="202"/>
  <c r="K6" i="202"/>
  <c r="K7" i="202"/>
  <c r="K8" i="202"/>
  <c r="K24" i="202"/>
  <c r="K26" i="202"/>
  <c r="B25" i="202"/>
  <c r="D25" i="202"/>
  <c r="F25" i="202"/>
  <c r="H25" i="202"/>
  <c r="K28" i="202"/>
  <c r="C29" i="202"/>
  <c r="E29" i="202"/>
  <c r="E95" i="202" s="1"/>
  <c r="G29" i="202"/>
  <c r="K31" i="202"/>
  <c r="D29" i="202"/>
  <c r="H29" i="202"/>
  <c r="H95" i="202" s="1"/>
  <c r="K32" i="202"/>
  <c r="K33" i="202"/>
  <c r="K49" i="202"/>
  <c r="K50" i="202"/>
  <c r="K51" i="202"/>
  <c r="K53" i="202"/>
  <c r="K52" i="202" s="1"/>
  <c r="K54" i="202"/>
  <c r="K55" i="202"/>
  <c r="K56" i="202"/>
  <c r="K57" i="202"/>
  <c r="K58" i="202"/>
  <c r="K59" i="202"/>
  <c r="K60" i="202"/>
  <c r="K61" i="202"/>
  <c r="K62" i="202"/>
  <c r="K63" i="202"/>
  <c r="K64" i="202"/>
  <c r="K65" i="202"/>
  <c r="K66" i="202"/>
  <c r="B48" i="202"/>
  <c r="D48" i="202"/>
  <c r="F48" i="202"/>
  <c r="H48" i="202"/>
  <c r="K69" i="202"/>
  <c r="K70" i="202"/>
  <c r="K71" i="202"/>
  <c r="K72" i="202"/>
  <c r="K73" i="202"/>
  <c r="K74" i="202"/>
  <c r="K75" i="202"/>
  <c r="K76" i="202"/>
  <c r="K77" i="202"/>
  <c r="K78" i="202"/>
  <c r="K79" i="202"/>
  <c r="K80" i="202"/>
  <c r="K81" i="202"/>
  <c r="K82" i="202"/>
  <c r="K83" i="202"/>
  <c r="K84" i="202"/>
  <c r="K85" i="202"/>
  <c r="K86" i="202"/>
  <c r="K87" i="202"/>
  <c r="K89" i="202"/>
  <c r="C90" i="202"/>
  <c r="E90" i="202"/>
  <c r="G90" i="202"/>
  <c r="G95" i="202" s="1"/>
  <c r="I90" i="202"/>
  <c r="K92" i="202"/>
  <c r="F30" i="200"/>
  <c r="H13" i="200"/>
  <c r="H97" i="200" s="1"/>
  <c r="F21" i="200"/>
  <c r="D92" i="200"/>
  <c r="I92" i="200" s="1"/>
  <c r="D94" i="200"/>
  <c r="I94" i="200" s="1"/>
  <c r="E95" i="204"/>
  <c r="O92" i="204"/>
  <c r="O90" i="204" s="1"/>
  <c r="L48" i="204"/>
  <c r="L95" i="204" s="1"/>
  <c r="N48" i="204"/>
  <c r="N95" i="204" s="1"/>
  <c r="D67" i="204"/>
  <c r="D48" i="204" s="1"/>
  <c r="D95" i="204" s="1"/>
  <c r="G67" i="204"/>
  <c r="G48" i="204" s="1"/>
  <c r="G95" i="204" s="1"/>
  <c r="I67" i="204"/>
  <c r="I48" i="204" s="1"/>
  <c r="I95" i="204" s="1"/>
  <c r="K67" i="204"/>
  <c r="M67" i="204"/>
  <c r="M48" i="204" s="1"/>
  <c r="M95" i="204" s="1"/>
  <c r="O89" i="204"/>
  <c r="O93" i="204"/>
  <c r="C12" i="203"/>
  <c r="L13" i="203"/>
  <c r="L25" i="203"/>
  <c r="M25" i="203" s="1"/>
  <c r="M54" i="203"/>
  <c r="L52" i="203"/>
  <c r="M52" i="203" s="1"/>
  <c r="C96" i="203"/>
  <c r="L91" i="203"/>
  <c r="L21" i="203"/>
  <c r="L49" i="203"/>
  <c r="L51" i="203"/>
  <c r="M51" i="203" s="1"/>
  <c r="L68" i="203"/>
  <c r="L70" i="203"/>
  <c r="M70" i="203" s="1"/>
  <c r="L72" i="203"/>
  <c r="M72" i="203" s="1"/>
  <c r="L74" i="203"/>
  <c r="M74" i="203" s="1"/>
  <c r="L76" i="203"/>
  <c r="M76" i="203" s="1"/>
  <c r="L78" i="203"/>
  <c r="M78" i="203" s="1"/>
  <c r="L80" i="203"/>
  <c r="M80" i="203" s="1"/>
  <c r="L82" i="203"/>
  <c r="M82" i="203" s="1"/>
  <c r="L84" i="203"/>
  <c r="M84" i="203" s="1"/>
  <c r="L86" i="203"/>
  <c r="M86" i="203" s="1"/>
  <c r="L90" i="203"/>
  <c r="M90" i="203" s="1"/>
  <c r="C95" i="202"/>
  <c r="I95" i="202"/>
  <c r="K20" i="202"/>
  <c r="K13" i="202"/>
  <c r="K27" i="202"/>
  <c r="K68" i="202"/>
  <c r="D95" i="202"/>
  <c r="K91" i="202"/>
  <c r="K30" i="202"/>
  <c r="K35" i="202"/>
  <c r="K37" i="202"/>
  <c r="K39" i="202"/>
  <c r="K41" i="202"/>
  <c r="K43" i="202"/>
  <c r="K45" i="202"/>
  <c r="J95" i="202"/>
  <c r="K93" i="202"/>
  <c r="B6" i="201"/>
  <c r="E7" i="201"/>
  <c r="E89" i="201" s="1"/>
  <c r="B89" i="201"/>
  <c r="D89" i="201"/>
  <c r="C89" i="201"/>
  <c r="C21" i="200"/>
  <c r="C30" i="200"/>
  <c r="C68" i="200"/>
  <c r="C49" i="200" s="1"/>
  <c r="D91" i="200"/>
  <c r="G97" i="200"/>
  <c r="D95" i="200"/>
  <c r="I95" i="200" s="1"/>
  <c r="C26" i="200"/>
  <c r="F91" i="200"/>
  <c r="C27" i="198"/>
  <c r="H36" i="198"/>
  <c r="H38" i="198"/>
  <c r="H39" i="198"/>
  <c r="H40" i="198"/>
  <c r="H41" i="198"/>
  <c r="H42" i="198"/>
  <c r="H43" i="198"/>
  <c r="H44" i="198"/>
  <c r="C25" i="198"/>
  <c r="D34" i="198"/>
  <c r="D27" i="198"/>
  <c r="H30" i="198"/>
  <c r="H32" i="198"/>
  <c r="E34" i="198"/>
  <c r="E27" i="198" s="1"/>
  <c r="F92" i="199"/>
  <c r="F116" i="199"/>
  <c r="J134" i="199"/>
  <c r="J138" i="199"/>
  <c r="J158" i="199"/>
  <c r="J159" i="199"/>
  <c r="E172" i="199"/>
  <c r="J259" i="199"/>
  <c r="L259" i="199" s="1"/>
  <c r="H92" i="199"/>
  <c r="J152" i="199"/>
  <c r="J166" i="199"/>
  <c r="J168" i="199"/>
  <c r="J170" i="199"/>
  <c r="J195" i="199"/>
  <c r="J201" i="199"/>
  <c r="J202" i="199"/>
  <c r="J203" i="199"/>
  <c r="J224" i="199"/>
  <c r="J225" i="199"/>
  <c r="J234" i="199"/>
  <c r="J236" i="199"/>
  <c r="L237" i="199"/>
  <c r="J238" i="199"/>
  <c r="L239" i="199"/>
  <c r="J240" i="199"/>
  <c r="L241" i="199"/>
  <c r="J242" i="199"/>
  <c r="F111" i="199"/>
  <c r="F129" i="199"/>
  <c r="F128" i="199" s="1"/>
  <c r="F127" i="199" s="1"/>
  <c r="F126" i="199" s="1"/>
  <c r="J217" i="199"/>
  <c r="G215" i="199"/>
  <c r="G213" i="199" s="1"/>
  <c r="F28" i="199"/>
  <c r="F32" i="199"/>
  <c r="E129" i="199"/>
  <c r="E128" i="199" s="1"/>
  <c r="E127" i="199" s="1"/>
  <c r="E126" i="199" s="1"/>
  <c r="D149" i="199"/>
  <c r="L150" i="199"/>
  <c r="H149" i="199"/>
  <c r="L149" i="199" s="1"/>
  <c r="G153" i="199"/>
  <c r="L177" i="199"/>
  <c r="H176" i="199"/>
  <c r="L176" i="199" s="1"/>
  <c r="H213" i="199"/>
  <c r="J132" i="199"/>
  <c r="C128" i="199"/>
  <c r="C127" i="199" s="1"/>
  <c r="G136" i="199"/>
  <c r="H136" i="199"/>
  <c r="J140" i="199"/>
  <c r="G144" i="199"/>
  <c r="H144" i="199"/>
  <c r="J148" i="199"/>
  <c r="J150" i="199"/>
  <c r="G149" i="199"/>
  <c r="J156" i="199"/>
  <c r="J157" i="199"/>
  <c r="J160" i="199"/>
  <c r="J161" i="199"/>
  <c r="G176" i="199"/>
  <c r="G172" i="199" s="1"/>
  <c r="G129" i="199" s="1"/>
  <c r="G128" i="199" s="1"/>
  <c r="G127" i="199" s="1"/>
  <c r="J179" i="199"/>
  <c r="J181" i="199"/>
  <c r="J184" i="199"/>
  <c r="J186" i="199"/>
  <c r="J193" i="199"/>
  <c r="J194" i="199"/>
  <c r="J196" i="199"/>
  <c r="L197" i="199"/>
  <c r="J198" i="199"/>
  <c r="J204" i="199"/>
  <c r="J205" i="199"/>
  <c r="J207" i="199"/>
  <c r="J209" i="199"/>
  <c r="J211" i="199"/>
  <c r="J222" i="199"/>
  <c r="J223" i="199"/>
  <c r="J226" i="199"/>
  <c r="J227" i="199"/>
  <c r="J230" i="199"/>
  <c r="H249" i="199"/>
  <c r="G117" i="199"/>
  <c r="G105" i="199"/>
  <c r="J105" i="199" s="1"/>
  <c r="J133" i="199"/>
  <c r="J137" i="199"/>
  <c r="J136" i="199" s="1"/>
  <c r="J145" i="199"/>
  <c r="J155" i="199"/>
  <c r="J153" i="199" s="1"/>
  <c r="J192" i="199"/>
  <c r="L214" i="199"/>
  <c r="D215" i="199"/>
  <c r="D213" i="199" s="1"/>
  <c r="L216" i="199"/>
  <c r="L215" i="199" s="1"/>
  <c r="G103" i="199"/>
  <c r="J103" i="199" s="1"/>
  <c r="G109" i="199"/>
  <c r="J109" i="199" s="1"/>
  <c r="H116" i="199"/>
  <c r="J131" i="199"/>
  <c r="J135" i="199"/>
  <c r="D137" i="199"/>
  <c r="B136" i="199"/>
  <c r="J139" i="199"/>
  <c r="J141" i="199"/>
  <c r="J143" i="199"/>
  <c r="D145" i="199"/>
  <c r="B144" i="199"/>
  <c r="L144" i="199" s="1"/>
  <c r="J147" i="199"/>
  <c r="J151" i="199"/>
  <c r="J149" i="199" s="1"/>
  <c r="J173" i="199"/>
  <c r="L175" i="199"/>
  <c r="L250" i="199"/>
  <c r="L249" i="199" s="1"/>
  <c r="G249" i="199"/>
  <c r="J251" i="199"/>
  <c r="J163" i="199"/>
  <c r="J165" i="199"/>
  <c r="J167" i="199"/>
  <c r="J169" i="199"/>
  <c r="J175" i="199"/>
  <c r="J177" i="199"/>
  <c r="J178" i="199"/>
  <c r="J180" i="199"/>
  <c r="J182" i="199"/>
  <c r="J187" i="199"/>
  <c r="J189" i="199"/>
  <c r="L195" i="199"/>
  <c r="L191" i="199" s="1"/>
  <c r="D195" i="199"/>
  <c r="D191" i="199" s="1"/>
  <c r="D172" i="199" s="1"/>
  <c r="J197" i="199"/>
  <c r="J199" i="199"/>
  <c r="J208" i="199"/>
  <c r="J210" i="199"/>
  <c r="J214" i="199"/>
  <c r="J216" i="199"/>
  <c r="J218" i="199"/>
  <c r="J220" i="199"/>
  <c r="C260" i="199"/>
  <c r="J235" i="199"/>
  <c r="H233" i="199"/>
  <c r="J245" i="199"/>
  <c r="J244" i="199" s="1"/>
  <c r="H244" i="199"/>
  <c r="J247" i="199"/>
  <c r="J252" i="199"/>
  <c r="H18" i="198"/>
  <c r="G18" i="198"/>
  <c r="H20" i="198"/>
  <c r="C47" i="198"/>
  <c r="H29" i="198"/>
  <c r="H37" i="198"/>
  <c r="H34" i="198" s="1"/>
  <c r="E96" i="203" l="1"/>
  <c r="F8" i="199"/>
  <c r="F7" i="199" s="1"/>
  <c r="F124" i="199" s="1"/>
  <c r="F260" i="199" s="1"/>
  <c r="L233" i="199"/>
  <c r="L232" i="199" s="1"/>
  <c r="F95" i="202"/>
  <c r="J233" i="199"/>
  <c r="H172" i="199"/>
  <c r="H129" i="199" s="1"/>
  <c r="H128" i="199" s="1"/>
  <c r="J191" i="199"/>
  <c r="J144" i="199"/>
  <c r="F97" i="200"/>
  <c r="H96" i="203"/>
  <c r="D96" i="203"/>
  <c r="I96" i="203"/>
  <c r="G96" i="203"/>
  <c r="H48" i="204"/>
  <c r="H95" i="204" s="1"/>
  <c r="K48" i="204"/>
  <c r="K95" i="204" s="1"/>
  <c r="L29" i="203"/>
  <c r="M29" i="203" s="1"/>
  <c r="B95" i="202"/>
  <c r="M21" i="203"/>
  <c r="L20" i="203"/>
  <c r="M20" i="203" s="1"/>
  <c r="M13" i="203"/>
  <c r="L12" i="203"/>
  <c r="M12" i="203" s="1"/>
  <c r="M68" i="203"/>
  <c r="L67" i="203"/>
  <c r="M67" i="203" s="1"/>
  <c r="M49" i="203"/>
  <c r="L48" i="203"/>
  <c r="M91" i="203"/>
  <c r="K29" i="202"/>
  <c r="K90" i="202"/>
  <c r="K67" i="202"/>
  <c r="K12" i="202"/>
  <c r="K25" i="202"/>
  <c r="I91" i="200"/>
  <c r="C97" i="200"/>
  <c r="H28" i="198"/>
  <c r="G126" i="199"/>
  <c r="J232" i="199"/>
  <c r="J176" i="199"/>
  <c r="J249" i="199"/>
  <c r="L213" i="199"/>
  <c r="H232" i="199"/>
  <c r="H127" i="199" s="1"/>
  <c r="H126" i="199" s="1"/>
  <c r="J172" i="199"/>
  <c r="L137" i="199"/>
  <c r="L136" i="199" s="1"/>
  <c r="D136" i="199"/>
  <c r="J215" i="199"/>
  <c r="J213" i="199" s="1"/>
  <c r="L172" i="199"/>
  <c r="L145" i="199"/>
  <c r="D144" i="199"/>
  <c r="B129" i="199"/>
  <c r="B128" i="199" s="1"/>
  <c r="J117" i="199"/>
  <c r="H27" i="198"/>
  <c r="J129" i="199" l="1"/>
  <c r="J128" i="199" s="1"/>
  <c r="J127" i="199" s="1"/>
  <c r="J126" i="199" s="1"/>
  <c r="K48" i="202"/>
  <c r="L96" i="203"/>
  <c r="M48" i="203"/>
  <c r="M96" i="203" s="1"/>
  <c r="K95" i="202"/>
  <c r="D129" i="199"/>
  <c r="D128" i="199" s="1"/>
  <c r="B127" i="199"/>
  <c r="B260" i="199"/>
  <c r="L129" i="199"/>
  <c r="L128" i="199" s="1"/>
  <c r="L127" i="199" l="1"/>
  <c r="L260" i="199"/>
  <c r="D127" i="199"/>
  <c r="D260" i="199"/>
  <c r="B23" i="198" l="1"/>
  <c r="D23" i="198" s="1"/>
  <c r="G23" i="198" l="1"/>
  <c r="H23" i="198"/>
  <c r="E13" i="198" l="1"/>
  <c r="E12" i="198" s="1"/>
  <c r="H112" i="199"/>
  <c r="H111" i="199" l="1"/>
  <c r="E118" i="199" l="1"/>
  <c r="E71" i="199"/>
  <c r="B19" i="198"/>
  <c r="B15" i="198"/>
  <c r="D15" i="198" s="1"/>
  <c r="B14" i="198"/>
  <c r="D14" i="198" s="1"/>
  <c r="B16" i="198"/>
  <c r="D16" i="198" s="1"/>
  <c r="B13" i="198"/>
  <c r="D13" i="198" s="1"/>
  <c r="G14" i="198" l="1"/>
  <c r="H14" i="198"/>
  <c r="B17" i="198"/>
  <c r="D19" i="198"/>
  <c r="E116" i="199"/>
  <c r="G118" i="199"/>
  <c r="G13" i="198"/>
  <c r="H13" i="198"/>
  <c r="G16" i="198"/>
  <c r="H16" i="198"/>
  <c r="G71" i="199"/>
  <c r="H15" i="198"/>
  <c r="G15" i="198"/>
  <c r="H60" i="199"/>
  <c r="H81" i="199"/>
  <c r="E30" i="199"/>
  <c r="G30" i="199" s="1"/>
  <c r="E34" i="199"/>
  <c r="G34" i="199" s="1"/>
  <c r="E52" i="199"/>
  <c r="G52" i="199" s="1"/>
  <c r="E64" i="199"/>
  <c r="G64" i="199" s="1"/>
  <c r="E85" i="199"/>
  <c r="G85" i="199" s="1"/>
  <c r="E72" i="199"/>
  <c r="G72" i="199" s="1"/>
  <c r="E90" i="199"/>
  <c r="G90" i="199" s="1"/>
  <c r="E121" i="199"/>
  <c r="G121" i="199" s="1"/>
  <c r="E10" i="199"/>
  <c r="G10" i="199" s="1"/>
  <c r="H30" i="199"/>
  <c r="H53" i="199"/>
  <c r="H66" i="199"/>
  <c r="H71" i="199"/>
  <c r="H76" i="199"/>
  <c r="E39" i="199"/>
  <c r="G39" i="199" s="1"/>
  <c r="H42" i="199"/>
  <c r="E46" i="199"/>
  <c r="G46" i="199" s="1"/>
  <c r="E57" i="199"/>
  <c r="G57" i="199" s="1"/>
  <c r="E59" i="199"/>
  <c r="G59" i="199" s="1"/>
  <c r="H59" i="199"/>
  <c r="E61" i="199"/>
  <c r="G61" i="199" s="1"/>
  <c r="H61" i="199"/>
  <c r="E73" i="199"/>
  <c r="G73" i="199" s="1"/>
  <c r="H75" i="199"/>
  <c r="H77" i="199"/>
  <c r="E81" i="199"/>
  <c r="G81" i="199" s="1"/>
  <c r="J81" i="199" s="1"/>
  <c r="E83" i="199"/>
  <c r="G83" i="199" s="1"/>
  <c r="E24" i="199"/>
  <c r="G24" i="199" s="1"/>
  <c r="E44" i="199"/>
  <c r="G44" i="199" s="1"/>
  <c r="E16" i="199"/>
  <c r="G16" i="199" s="1"/>
  <c r="E95" i="199"/>
  <c r="E55" i="199"/>
  <c r="E9" i="199"/>
  <c r="G9" i="199" s="1"/>
  <c r="E29" i="199"/>
  <c r="G29" i="199" s="1"/>
  <c r="E66" i="199"/>
  <c r="G66" i="199" s="1"/>
  <c r="E122" i="199"/>
  <c r="G122" i="199" s="1"/>
  <c r="E18" i="199"/>
  <c r="G18" i="199" s="1"/>
  <c r="E19" i="199"/>
  <c r="G19" i="199" s="1"/>
  <c r="E25" i="199"/>
  <c r="G25" i="199" s="1"/>
  <c r="H33" i="199"/>
  <c r="H56" i="199"/>
  <c r="E86" i="199"/>
  <c r="G86" i="199" s="1"/>
  <c r="H86" i="199"/>
  <c r="E99" i="199"/>
  <c r="G99" i="199" s="1"/>
  <c r="E112" i="199"/>
  <c r="E113" i="199"/>
  <c r="G113" i="199" s="1"/>
  <c r="E114" i="199"/>
  <c r="G114" i="199" s="1"/>
  <c r="E115" i="199"/>
  <c r="G115" i="199" s="1"/>
  <c r="E33" i="199"/>
  <c r="G33" i="199" s="1"/>
  <c r="E49" i="199"/>
  <c r="G49" i="199" s="1"/>
  <c r="E60" i="199"/>
  <c r="G60" i="199" s="1"/>
  <c r="H63" i="199"/>
  <c r="E75" i="199"/>
  <c r="G75" i="199" s="1"/>
  <c r="H78" i="199"/>
  <c r="H83" i="199"/>
  <c r="E88" i="199"/>
  <c r="G88" i="199" s="1"/>
  <c r="B21" i="198"/>
  <c r="D21" i="198" s="1"/>
  <c r="E23" i="199"/>
  <c r="E32" i="199"/>
  <c r="B22" i="198"/>
  <c r="D22" i="198" s="1"/>
  <c r="J75" i="199" l="1"/>
  <c r="I86" i="199"/>
  <c r="J66" i="199"/>
  <c r="J61" i="199"/>
  <c r="J83" i="199"/>
  <c r="I59" i="199"/>
  <c r="I30" i="199"/>
  <c r="H22" i="198"/>
  <c r="G22" i="198"/>
  <c r="I60" i="199"/>
  <c r="J60" i="199"/>
  <c r="I83" i="199"/>
  <c r="I33" i="199"/>
  <c r="G32" i="199"/>
  <c r="J33" i="199"/>
  <c r="I114" i="199"/>
  <c r="J114" i="199"/>
  <c r="G112" i="199"/>
  <c r="J86" i="199"/>
  <c r="G28" i="199"/>
  <c r="G95" i="199"/>
  <c r="I75" i="199"/>
  <c r="I61" i="199"/>
  <c r="J59" i="199"/>
  <c r="I71" i="199"/>
  <c r="I66" i="199"/>
  <c r="J121" i="199"/>
  <c r="I121" i="199"/>
  <c r="J30" i="199"/>
  <c r="B12" i="198"/>
  <c r="G21" i="198"/>
  <c r="H21" i="198"/>
  <c r="I115" i="199"/>
  <c r="J115" i="199"/>
  <c r="I113" i="199"/>
  <c r="J113" i="199"/>
  <c r="J99" i="199"/>
  <c r="I99" i="199"/>
  <c r="J122" i="199"/>
  <c r="I122" i="199"/>
  <c r="G23" i="199"/>
  <c r="I81" i="199"/>
  <c r="J71" i="199"/>
  <c r="J118" i="199"/>
  <c r="J116" i="199" s="1"/>
  <c r="I118" i="199"/>
  <c r="G116" i="199"/>
  <c r="H19" i="198"/>
  <c r="H17" i="198" s="1"/>
  <c r="H12" i="198" s="1"/>
  <c r="G19" i="198"/>
  <c r="D17" i="198"/>
  <c r="H39" i="199"/>
  <c r="I39" i="199" s="1"/>
  <c r="E62" i="199"/>
  <c r="G62" i="199" s="1"/>
  <c r="E76" i="199"/>
  <c r="G76" i="199" s="1"/>
  <c r="J76" i="199" s="1"/>
  <c r="H88" i="199"/>
  <c r="I88" i="199" s="1"/>
  <c r="H58" i="199"/>
  <c r="H85" i="199"/>
  <c r="I85" i="199" s="1"/>
  <c r="E78" i="199"/>
  <c r="G78" i="199" s="1"/>
  <c r="J78" i="199" s="1"/>
  <c r="E54" i="199"/>
  <c r="G54" i="199" s="1"/>
  <c r="H47" i="199"/>
  <c r="E20" i="199"/>
  <c r="G20" i="199" s="1"/>
  <c r="E65" i="199"/>
  <c r="G65" i="199" s="1"/>
  <c r="H14" i="199"/>
  <c r="E53" i="199"/>
  <c r="G53" i="199" s="1"/>
  <c r="J53" i="199" s="1"/>
  <c r="E43" i="199"/>
  <c r="G43" i="199" s="1"/>
  <c r="E108" i="199"/>
  <c r="G108" i="199" s="1"/>
  <c r="E40" i="199"/>
  <c r="G40" i="199" s="1"/>
  <c r="H27" i="199"/>
  <c r="E106" i="199"/>
  <c r="G106" i="199" s="1"/>
  <c r="E69" i="199"/>
  <c r="G69" i="199" s="1"/>
  <c r="E67" i="199"/>
  <c r="G67" i="199" s="1"/>
  <c r="H54" i="199"/>
  <c r="H43" i="199"/>
  <c r="H18" i="199"/>
  <c r="I18" i="199" s="1"/>
  <c r="H20" i="199"/>
  <c r="E56" i="199"/>
  <c r="G56" i="199" s="1"/>
  <c r="I56" i="199" s="1"/>
  <c r="E101" i="199"/>
  <c r="G101" i="199" s="1"/>
  <c r="E58" i="199"/>
  <c r="G58" i="199" s="1"/>
  <c r="J58" i="199" s="1"/>
  <c r="E47" i="199"/>
  <c r="G47" i="199" s="1"/>
  <c r="J47" i="199" s="1"/>
  <c r="H12" i="199"/>
  <c r="H44" i="199"/>
  <c r="I44" i="199" s="1"/>
  <c r="H38" i="199"/>
  <c r="H36" i="199"/>
  <c r="E12" i="199"/>
  <c r="G12" i="199" s="1"/>
  <c r="E27" i="199"/>
  <c r="G27" i="199" s="1"/>
  <c r="E120" i="199"/>
  <c r="G120" i="199" s="1"/>
  <c r="E96" i="199"/>
  <c r="G96" i="199" s="1"/>
  <c r="E74" i="199"/>
  <c r="G74" i="199" s="1"/>
  <c r="E68" i="199"/>
  <c r="G68" i="199" s="1"/>
  <c r="E63" i="199"/>
  <c r="G63" i="199" s="1"/>
  <c r="J63" i="199" s="1"/>
  <c r="H62" i="199"/>
  <c r="I62" i="199" s="1"/>
  <c r="H46" i="199"/>
  <c r="I46" i="199" s="1"/>
  <c r="E42" i="199"/>
  <c r="G42" i="199" s="1"/>
  <c r="J42" i="199" s="1"/>
  <c r="E107" i="199"/>
  <c r="G107" i="199" s="1"/>
  <c r="E98" i="199"/>
  <c r="G98" i="199" s="1"/>
  <c r="E97" i="199"/>
  <c r="G97" i="199" s="1"/>
  <c r="E82" i="199"/>
  <c r="G82" i="199" s="1"/>
  <c r="H67" i="199"/>
  <c r="H65" i="199"/>
  <c r="I65" i="199" s="1"/>
  <c r="E48" i="199"/>
  <c r="G48" i="199" s="1"/>
  <c r="E13" i="199"/>
  <c r="G13" i="199" s="1"/>
  <c r="H13" i="199"/>
  <c r="E37" i="199"/>
  <c r="G37" i="199" s="1"/>
  <c r="E38" i="199"/>
  <c r="G38" i="199" s="1"/>
  <c r="J38" i="199" s="1"/>
  <c r="H9" i="199"/>
  <c r="E22" i="199"/>
  <c r="G22" i="199" s="1"/>
  <c r="E35" i="199"/>
  <c r="G35" i="199" s="1"/>
  <c r="H16" i="199"/>
  <c r="E11" i="199"/>
  <c r="G11" i="199" s="1"/>
  <c r="H17" i="199"/>
  <c r="H22" i="199"/>
  <c r="H80" i="199"/>
  <c r="H25" i="199"/>
  <c r="I25" i="199" s="1"/>
  <c r="H10" i="199"/>
  <c r="I10" i="199" s="1"/>
  <c r="E26" i="199"/>
  <c r="G26" i="199" s="1"/>
  <c r="E31" i="199"/>
  <c r="G31" i="199" s="1"/>
  <c r="E45" i="199"/>
  <c r="G45" i="199" s="1"/>
  <c r="H19" i="199"/>
  <c r="I19" i="199" s="1"/>
  <c r="H41" i="199"/>
  <c r="E41" i="199"/>
  <c r="G41" i="199" s="1"/>
  <c r="E87" i="199"/>
  <c r="G87" i="199" s="1"/>
  <c r="E80" i="199"/>
  <c r="G80" i="199" s="1"/>
  <c r="J80" i="199" s="1"/>
  <c r="E28" i="199"/>
  <c r="E15" i="199"/>
  <c r="B10" i="198"/>
  <c r="D10" i="198" s="1"/>
  <c r="I41" i="199" l="1"/>
  <c r="I22" i="199"/>
  <c r="J13" i="199"/>
  <c r="J27" i="199"/>
  <c r="J43" i="199"/>
  <c r="J20" i="199"/>
  <c r="I67" i="199"/>
  <c r="I12" i="199"/>
  <c r="I54" i="199"/>
  <c r="G10" i="198"/>
  <c r="H10" i="198"/>
  <c r="J41" i="199"/>
  <c r="I80" i="199"/>
  <c r="H15" i="199"/>
  <c r="I16" i="199"/>
  <c r="J22" i="199"/>
  <c r="I9" i="199"/>
  <c r="I13" i="199"/>
  <c r="J98" i="199"/>
  <c r="I98" i="199"/>
  <c r="J12" i="199"/>
  <c r="J101" i="199"/>
  <c r="I101" i="199"/>
  <c r="I20" i="199"/>
  <c r="I43" i="199"/>
  <c r="J67" i="199"/>
  <c r="J106" i="199"/>
  <c r="I106" i="199"/>
  <c r="I27" i="199"/>
  <c r="J108" i="199"/>
  <c r="I108" i="199"/>
  <c r="I47" i="199"/>
  <c r="J54" i="199"/>
  <c r="E17" i="199"/>
  <c r="G17" i="199" s="1"/>
  <c r="I17" i="199" s="1"/>
  <c r="E77" i="199"/>
  <c r="G77" i="199" s="1"/>
  <c r="H48" i="199"/>
  <c r="I48" i="199" s="1"/>
  <c r="H45" i="199"/>
  <c r="I45" i="199" s="1"/>
  <c r="E14" i="199"/>
  <c r="G14" i="199" s="1"/>
  <c r="J14" i="199" s="1"/>
  <c r="G111" i="199"/>
  <c r="I111" i="199" s="1"/>
  <c r="I116" i="199"/>
  <c r="G70" i="199"/>
  <c r="J85" i="199"/>
  <c r="J10" i="199"/>
  <c r="I42" i="199"/>
  <c r="J16" i="199"/>
  <c r="I95" i="199"/>
  <c r="G94" i="199"/>
  <c r="I94" i="199" s="1"/>
  <c r="J95" i="199"/>
  <c r="J25" i="199"/>
  <c r="E111" i="199"/>
  <c r="I78" i="199"/>
  <c r="J88" i="199"/>
  <c r="J45" i="199"/>
  <c r="J48" i="199"/>
  <c r="J97" i="199"/>
  <c r="I97" i="199"/>
  <c r="J107" i="199"/>
  <c r="I107" i="199"/>
  <c r="J96" i="199"/>
  <c r="I96" i="199"/>
  <c r="J120" i="199"/>
  <c r="I120" i="199"/>
  <c r="I38" i="199"/>
  <c r="J56" i="199"/>
  <c r="G55" i="199"/>
  <c r="H57" i="199"/>
  <c r="J65" i="199"/>
  <c r="H69" i="199"/>
  <c r="I69" i="199" s="1"/>
  <c r="H79" i="199"/>
  <c r="H72" i="199"/>
  <c r="I58" i="199"/>
  <c r="H68" i="199"/>
  <c r="J68" i="199" s="1"/>
  <c r="E89" i="199"/>
  <c r="G89" i="199" s="1"/>
  <c r="J89" i="199" s="1"/>
  <c r="E79" i="199"/>
  <c r="G79" i="199" s="1"/>
  <c r="E21" i="199"/>
  <c r="G21" i="199" s="1"/>
  <c r="J62" i="199"/>
  <c r="E36" i="199"/>
  <c r="G36" i="199" s="1"/>
  <c r="J36" i="199" s="1"/>
  <c r="E84" i="199"/>
  <c r="G84" i="199" s="1"/>
  <c r="E93" i="199"/>
  <c r="H52" i="199"/>
  <c r="H40" i="199"/>
  <c r="I40" i="199" s="1"/>
  <c r="H90" i="199"/>
  <c r="H84" i="199"/>
  <c r="I84" i="199" s="1"/>
  <c r="H89" i="199"/>
  <c r="H82" i="199"/>
  <c r="I82" i="199" s="1"/>
  <c r="G17" i="198"/>
  <c r="D12" i="198"/>
  <c r="J39" i="199"/>
  <c r="J19" i="199"/>
  <c r="E70" i="199"/>
  <c r="I53" i="199"/>
  <c r="I76" i="199"/>
  <c r="J46" i="199"/>
  <c r="J44" i="199"/>
  <c r="E94" i="199"/>
  <c r="J9" i="199"/>
  <c r="J18" i="199"/>
  <c r="J112" i="199"/>
  <c r="I112" i="199"/>
  <c r="I63" i="199"/>
  <c r="H74" i="199"/>
  <c r="I74" i="199" s="1"/>
  <c r="H34" i="199"/>
  <c r="H73" i="199"/>
  <c r="J111" i="199" l="1"/>
  <c r="J40" i="199"/>
  <c r="J82" i="199"/>
  <c r="J79" i="199"/>
  <c r="G51" i="199"/>
  <c r="B9" i="198"/>
  <c r="I34" i="199"/>
  <c r="H32" i="199"/>
  <c r="I32" i="199" s="1"/>
  <c r="J34" i="199"/>
  <c r="J32" i="199" s="1"/>
  <c r="H49" i="199"/>
  <c r="H55" i="199"/>
  <c r="I55" i="199" s="1"/>
  <c r="H26" i="199"/>
  <c r="E51" i="199"/>
  <c r="E8" i="199" s="1"/>
  <c r="I89" i="199"/>
  <c r="I90" i="199"/>
  <c r="J90" i="199"/>
  <c r="I52" i="199"/>
  <c r="J52" i="199"/>
  <c r="E92" i="199"/>
  <c r="G93" i="199"/>
  <c r="J84" i="199"/>
  <c r="I72" i="199"/>
  <c r="H70" i="199"/>
  <c r="I70" i="199" s="1"/>
  <c r="J72" i="199"/>
  <c r="I79" i="199"/>
  <c r="J69" i="199"/>
  <c r="I36" i="199"/>
  <c r="I68" i="199"/>
  <c r="J94" i="199"/>
  <c r="J77" i="199"/>
  <c r="I77" i="199"/>
  <c r="J17" i="199"/>
  <c r="G15" i="199"/>
  <c r="G8" i="199" s="1"/>
  <c r="I14" i="199"/>
  <c r="J74" i="199"/>
  <c r="I73" i="199"/>
  <c r="J73" i="199"/>
  <c r="H24" i="199"/>
  <c r="H35" i="199"/>
  <c r="H87" i="199"/>
  <c r="H29" i="199"/>
  <c r="H64" i="199"/>
  <c r="H11" i="199"/>
  <c r="G12" i="198"/>
  <c r="I57" i="199"/>
  <c r="J57" i="199"/>
  <c r="J55" i="199" s="1"/>
  <c r="J15" i="199"/>
  <c r="I15" i="199" l="1"/>
  <c r="H21" i="199"/>
  <c r="I11" i="199"/>
  <c r="J11" i="199"/>
  <c r="I64" i="199"/>
  <c r="J64" i="199"/>
  <c r="H28" i="199"/>
  <c r="I28" i="199" s="1"/>
  <c r="I29" i="199"/>
  <c r="J29" i="199"/>
  <c r="J28" i="199" s="1"/>
  <c r="I87" i="199"/>
  <c r="J87" i="199"/>
  <c r="I35" i="199"/>
  <c r="J35" i="199"/>
  <c r="I24" i="199"/>
  <c r="H23" i="199"/>
  <c r="I23" i="199" s="1"/>
  <c r="J24" i="199"/>
  <c r="J23" i="199" s="1"/>
  <c r="H51" i="199"/>
  <c r="I51" i="199" s="1"/>
  <c r="B8" i="198"/>
  <c r="B25" i="198" s="1"/>
  <c r="B47" i="198" s="1"/>
  <c r="D9" i="198"/>
  <c r="H37" i="199"/>
  <c r="J70" i="199"/>
  <c r="I93" i="199"/>
  <c r="J93" i="199"/>
  <c r="J92" i="199" s="1"/>
  <c r="G92" i="199"/>
  <c r="I92" i="199" s="1"/>
  <c r="E7" i="199"/>
  <c r="E124" i="199" s="1"/>
  <c r="E260" i="199" s="1"/>
  <c r="I26" i="199"/>
  <c r="J26" i="199"/>
  <c r="I49" i="199"/>
  <c r="J49" i="199"/>
  <c r="E9" i="198"/>
  <c r="J51" i="199" l="1"/>
  <c r="E8" i="198"/>
  <c r="E25" i="198" s="1"/>
  <c r="G9" i="198"/>
  <c r="H31" i="199"/>
  <c r="H8" i="199"/>
  <c r="I21" i="199"/>
  <c r="J21" i="199"/>
  <c r="I37" i="199"/>
  <c r="J37" i="199"/>
  <c r="H9" i="198"/>
  <c r="H8" i="198" s="1"/>
  <c r="H25" i="198" s="1"/>
  <c r="H47" i="198" s="1"/>
  <c r="D8" i="198"/>
  <c r="G7" i="199"/>
  <c r="G124" i="199" s="1"/>
  <c r="G260" i="199" s="1"/>
  <c r="G8" i="198" l="1"/>
  <c r="D25" i="198"/>
  <c r="D47" i="198" s="1"/>
  <c r="H7" i="199"/>
  <c r="I8" i="199"/>
  <c r="I31" i="199"/>
  <c r="J31" i="199"/>
  <c r="J8" i="199" s="1"/>
  <c r="J7" i="199" s="1"/>
  <c r="J124" i="199" s="1"/>
  <c r="J260" i="199" s="1"/>
  <c r="E47" i="198"/>
  <c r="G25" i="198"/>
  <c r="G47" i="198" l="1"/>
  <c r="I7" i="199"/>
  <c r="H124" i="199"/>
  <c r="H260" i="199" l="1"/>
  <c r="I260" i="199" s="1"/>
  <c r="I124" i="199"/>
  <c r="A3" i="204" l="1"/>
  <c r="A3" i="203"/>
  <c r="A3" i="202"/>
  <c r="B41" i="204" l="1"/>
  <c r="O41" i="204" s="1"/>
  <c r="B36" i="204"/>
  <c r="O36" i="204" s="1"/>
  <c r="B38" i="204"/>
  <c r="O38" i="204" s="1"/>
  <c r="B33" i="204"/>
  <c r="O33" i="204" s="1"/>
  <c r="B87" i="204"/>
  <c r="O87" i="204" s="1"/>
  <c r="B42" i="204"/>
  <c r="O42" i="204" s="1"/>
  <c r="B10" i="204"/>
  <c r="O10" i="204" s="1"/>
  <c r="B49" i="204"/>
  <c r="B18" i="204"/>
  <c r="O18" i="204" s="1"/>
  <c r="B17" i="204"/>
  <c r="O17" i="204" s="1"/>
  <c r="B11" i="204"/>
  <c r="O11" i="204" s="1"/>
  <c r="B46" i="204"/>
  <c r="O46" i="204" s="1"/>
  <c r="B57" i="204"/>
  <c r="O57" i="204" s="1"/>
  <c r="B71" i="204"/>
  <c r="O71" i="204" s="1"/>
  <c r="B63" i="204"/>
  <c r="O63" i="204" s="1"/>
  <c r="B69" i="204"/>
  <c r="O69" i="204" s="1"/>
  <c r="B34" i="204"/>
  <c r="O34" i="204" s="1"/>
  <c r="B23" i="204"/>
  <c r="O23" i="204" s="1"/>
  <c r="B73" i="204"/>
  <c r="O73" i="204" s="1"/>
  <c r="B8" i="204"/>
  <c r="O8" i="204" s="1"/>
  <c r="B74" i="204"/>
  <c r="O74" i="204" s="1"/>
  <c r="B77" i="204"/>
  <c r="O77" i="204" s="1"/>
  <c r="B70" i="204"/>
  <c r="O70" i="204" s="1"/>
  <c r="B60" i="204"/>
  <c r="O60" i="204" s="1"/>
  <c r="B51" i="204"/>
  <c r="O51" i="204" s="1"/>
  <c r="B56" i="204"/>
  <c r="O56" i="204" s="1"/>
  <c r="B82" i="204"/>
  <c r="O82" i="204" s="1"/>
  <c r="B28" i="204"/>
  <c r="O28" i="204" s="1"/>
  <c r="B19" i="204"/>
  <c r="O19" i="204" s="1"/>
  <c r="B6" i="204"/>
  <c r="O6" i="204" s="1"/>
  <c r="B37" i="204"/>
  <c r="O37" i="204" s="1"/>
  <c r="B24" i="204"/>
  <c r="O24" i="204" s="1"/>
  <c r="B32" i="204"/>
  <c r="O32" i="204" s="1"/>
  <c r="B7" i="204"/>
  <c r="O7" i="204" s="1"/>
  <c r="B35" i="204"/>
  <c r="O35" i="204" s="1"/>
  <c r="B39" i="204"/>
  <c r="O39" i="204" s="1"/>
  <c r="B16" i="204"/>
  <c r="O16" i="204" s="1"/>
  <c r="B50" i="204"/>
  <c r="O50" i="204" s="1"/>
  <c r="B64" i="204"/>
  <c r="O64" i="204" s="1"/>
  <c r="B79" i="204"/>
  <c r="O79" i="204" s="1"/>
  <c r="B83" i="204"/>
  <c r="O83" i="204" s="1"/>
  <c r="B30" i="204"/>
  <c r="B45" i="204"/>
  <c r="O45" i="204" s="1"/>
  <c r="B78" i="204"/>
  <c r="O78" i="204" s="1"/>
  <c r="B44" i="204"/>
  <c r="O44" i="204" s="1"/>
  <c r="B31" i="204"/>
  <c r="O31" i="204" s="1"/>
  <c r="B81" i="204"/>
  <c r="O81" i="204" s="1"/>
  <c r="B9" i="204"/>
  <c r="O9" i="204" s="1"/>
  <c r="B55" i="204"/>
  <c r="O55" i="204" s="1"/>
  <c r="B65" i="204"/>
  <c r="O65" i="204" s="1"/>
  <c r="B84" i="204"/>
  <c r="O84" i="204" s="1"/>
  <c r="B75" i="204"/>
  <c r="O75" i="204" s="1"/>
  <c r="B80" i="204"/>
  <c r="O80" i="204" s="1"/>
  <c r="B72" i="204"/>
  <c r="O72" i="204" s="1"/>
  <c r="B66" i="204"/>
  <c r="O66" i="204" s="1"/>
  <c r="B61" i="204"/>
  <c r="O61" i="204" s="1"/>
  <c r="B58" i="204"/>
  <c r="O58" i="204" s="1"/>
  <c r="E44" i="200"/>
  <c r="B43" i="204"/>
  <c r="O43" i="204" s="1"/>
  <c r="B85" i="204"/>
  <c r="O85" i="204" s="1"/>
  <c r="B86" i="204"/>
  <c r="O86" i="204" s="1"/>
  <c r="B76" i="204"/>
  <c r="O76" i="204" s="1"/>
  <c r="B68" i="204"/>
  <c r="B62" i="204"/>
  <c r="O62" i="204" s="1"/>
  <c r="B59" i="204"/>
  <c r="O59" i="204" s="1"/>
  <c r="B53" i="204"/>
  <c r="B15" i="204"/>
  <c r="O15" i="204" s="1"/>
  <c r="E74" i="200"/>
  <c r="E61" i="200"/>
  <c r="E7" i="200"/>
  <c r="E50" i="200"/>
  <c r="E77" i="200"/>
  <c r="E84" i="200"/>
  <c r="E29" i="200"/>
  <c r="E33" i="200"/>
  <c r="E78" i="200"/>
  <c r="E56" i="200"/>
  <c r="E63" i="200"/>
  <c r="E62" i="200"/>
  <c r="E73" i="200"/>
  <c r="E38" i="200"/>
  <c r="E65" i="200"/>
  <c r="E71" i="200"/>
  <c r="E76" i="200"/>
  <c r="E32" i="200"/>
  <c r="E12" i="200"/>
  <c r="E60" i="200" l="1"/>
  <c r="E18" i="200"/>
  <c r="E67" i="200"/>
  <c r="E82" i="200"/>
  <c r="E47" i="200"/>
  <c r="E66" i="200"/>
  <c r="E42" i="200"/>
  <c r="E31" i="200"/>
  <c r="E30" i="200" s="1"/>
  <c r="O53" i="204"/>
  <c r="B67" i="204"/>
  <c r="O68" i="204"/>
  <c r="O67" i="204" s="1"/>
  <c r="B29" i="204"/>
  <c r="O30" i="204"/>
  <c r="O29" i="204" s="1"/>
  <c r="O49" i="204"/>
  <c r="E17" i="200"/>
  <c r="E20" i="200"/>
  <c r="E24" i="200"/>
  <c r="E43" i="200"/>
  <c r="E52" i="200"/>
  <c r="E34" i="200"/>
  <c r="E83" i="200"/>
  <c r="E8" i="200"/>
  <c r="E10" i="200"/>
  <c r="E87" i="200"/>
  <c r="E88" i="200"/>
  <c r="E75" i="200"/>
  <c r="E69" i="200"/>
  <c r="E46" i="200"/>
  <c r="E70" i="200"/>
  <c r="E79" i="200"/>
  <c r="E45" i="200"/>
  <c r="E72" i="200"/>
  <c r="E35" i="200"/>
  <c r="E16" i="200"/>
  <c r="E86" i="200"/>
  <c r="E59" i="200"/>
  <c r="E68" i="200" l="1"/>
  <c r="E40" i="200"/>
  <c r="E37" i="200"/>
  <c r="E39" i="200"/>
  <c r="E57" i="200"/>
  <c r="E81" i="200"/>
  <c r="E9" i="200"/>
  <c r="E64" i="200"/>
  <c r="E80" i="200"/>
  <c r="E58" i="200"/>
  <c r="E25" i="200"/>
  <c r="E85" i="200"/>
  <c r="E36" i="200"/>
  <c r="E51" i="200"/>
  <c r="E19" i="200"/>
  <c r="E54" i="200"/>
  <c r="E11" i="200"/>
  <c r="B22" i="204" l="1"/>
  <c r="O22" i="204" s="1"/>
  <c r="B54" i="204" l="1"/>
  <c r="B27" i="204"/>
  <c r="O27" i="204" s="1"/>
  <c r="O54" i="204" l="1"/>
  <c r="O52" i="204" s="1"/>
  <c r="O48" i="204" s="1"/>
  <c r="B52" i="204"/>
  <c r="B48" i="204" s="1"/>
  <c r="E23" i="200"/>
  <c r="E28" i="200" l="1"/>
  <c r="B26" i="204"/>
  <c r="B21" i="204"/>
  <c r="E55" i="200"/>
  <c r="E53" i="200" s="1"/>
  <c r="E49" i="200" s="1"/>
  <c r="B20" i="204" l="1"/>
  <c r="O21" i="204"/>
  <c r="O20" i="204" s="1"/>
  <c r="B25" i="204"/>
  <c r="O26" i="204"/>
  <c r="O25" i="204" s="1"/>
  <c r="E22" i="200" l="1"/>
  <c r="E21" i="200" s="1"/>
  <c r="E27" i="200"/>
  <c r="E26" i="200" s="1"/>
  <c r="B14" i="204" l="1"/>
  <c r="O14" i="204" s="1"/>
  <c r="B13" i="204" l="1"/>
  <c r="E15" i="200"/>
  <c r="B12" i="204" l="1"/>
  <c r="B95" i="204" s="1"/>
  <c r="O13" i="204"/>
  <c r="O12" i="204" s="1"/>
  <c r="O95" i="204" s="1"/>
  <c r="E14" i="200" l="1"/>
  <c r="E13" i="200" s="1"/>
  <c r="E97" i="200" s="1"/>
  <c r="B15" i="200" l="1"/>
  <c r="D15" i="200" s="1"/>
  <c r="I15" i="200" s="1"/>
  <c r="B14" i="200" l="1"/>
  <c r="B13" i="200" l="1"/>
  <c r="D14" i="200"/>
  <c r="D13" i="200" l="1"/>
  <c r="I13" i="200" s="1"/>
  <c r="I14" i="200"/>
  <c r="B10" i="200" l="1"/>
  <c r="D10" i="200" s="1"/>
  <c r="I10" i="200" s="1"/>
  <c r="B16" i="200"/>
  <c r="D16" i="200" s="1"/>
  <c r="I16" i="200" s="1"/>
  <c r="B88" i="200" l="1"/>
  <c r="D88" i="200" s="1"/>
  <c r="I88" i="200" s="1"/>
  <c r="B80" i="200"/>
  <c r="D80" i="200" s="1"/>
  <c r="I80" i="200" s="1"/>
  <c r="B76" i="200"/>
  <c r="D76" i="200" s="1"/>
  <c r="I76" i="200" s="1"/>
  <c r="B75" i="200"/>
  <c r="D75" i="200" s="1"/>
  <c r="I75" i="200" s="1"/>
  <c r="B73" i="200"/>
  <c r="D73" i="200" s="1"/>
  <c r="I73" i="200" s="1"/>
  <c r="B65" i="200"/>
  <c r="D65" i="200" s="1"/>
  <c r="I65" i="200" s="1"/>
  <c r="B64" i="200"/>
  <c r="D64" i="200" s="1"/>
  <c r="I64" i="200" s="1"/>
  <c r="B63" i="200"/>
  <c r="D63" i="200" s="1"/>
  <c r="I63" i="200" s="1"/>
  <c r="B50" i="200"/>
  <c r="D50" i="200" s="1"/>
  <c r="B46" i="200"/>
  <c r="D46" i="200" s="1"/>
  <c r="I46" i="200" s="1"/>
  <c r="B45" i="200"/>
  <c r="D45" i="200" s="1"/>
  <c r="I45" i="200" s="1"/>
  <c r="B87" i="200"/>
  <c r="D87" i="200" s="1"/>
  <c r="I87" i="200" s="1"/>
  <c r="B85" i="200"/>
  <c r="D85" i="200" s="1"/>
  <c r="I85" i="200" s="1"/>
  <c r="B84" i="200"/>
  <c r="D84" i="200" s="1"/>
  <c r="I84" i="200" s="1"/>
  <c r="B83" i="200"/>
  <c r="D83" i="200" s="1"/>
  <c r="I83" i="200" s="1"/>
  <c r="B81" i="200"/>
  <c r="D81" i="200" s="1"/>
  <c r="I81" i="200" s="1"/>
  <c r="B78" i="200"/>
  <c r="D78" i="200" s="1"/>
  <c r="I78" i="200" s="1"/>
  <c r="B74" i="200"/>
  <c r="D74" i="200" s="1"/>
  <c r="I74" i="200" s="1"/>
  <c r="B67" i="200"/>
  <c r="D67" i="200" s="1"/>
  <c r="I67" i="200" s="1"/>
  <c r="B44" i="200"/>
  <c r="D44" i="200" s="1"/>
  <c r="I44" i="200" s="1"/>
  <c r="B29" i="200"/>
  <c r="D29" i="200" s="1"/>
  <c r="I29" i="200" s="1"/>
  <c r="B23" i="200"/>
  <c r="D23" i="200" s="1"/>
  <c r="I23" i="200" s="1"/>
  <c r="B20" i="200"/>
  <c r="D20" i="200" s="1"/>
  <c r="I20" i="200" s="1"/>
  <c r="B8" i="200"/>
  <c r="D8" i="200" s="1"/>
  <c r="I8" i="200" s="1"/>
  <c r="B43" i="200"/>
  <c r="D43" i="200" s="1"/>
  <c r="I43" i="200" s="1"/>
  <c r="B28" i="200"/>
  <c r="D28" i="200" s="1"/>
  <c r="I28" i="200" s="1"/>
  <c r="B18" i="200"/>
  <c r="D18" i="200" s="1"/>
  <c r="I18" i="200" s="1"/>
  <c r="B12" i="200"/>
  <c r="D12" i="200" s="1"/>
  <c r="I12" i="200" s="1"/>
  <c r="B11" i="200"/>
  <c r="D11" i="200" s="1"/>
  <c r="I11" i="200" s="1"/>
  <c r="B86" i="200"/>
  <c r="D86" i="200" s="1"/>
  <c r="I86" i="200" s="1"/>
  <c r="B82" i="200"/>
  <c r="D82" i="200" s="1"/>
  <c r="I82" i="200" s="1"/>
  <c r="B77" i="200"/>
  <c r="D77" i="200" s="1"/>
  <c r="I77" i="200" s="1"/>
  <c r="B71" i="200"/>
  <c r="D71" i="200" s="1"/>
  <c r="I71" i="200" s="1"/>
  <c r="B52" i="200"/>
  <c r="D52" i="200" s="1"/>
  <c r="I52" i="200" s="1"/>
  <c r="B51" i="200"/>
  <c r="D51" i="200" s="1"/>
  <c r="I51" i="200" s="1"/>
  <c r="B9" i="200"/>
  <c r="D9" i="200" s="1"/>
  <c r="I9" i="200" s="1"/>
  <c r="B79" i="200"/>
  <c r="D79" i="200" s="1"/>
  <c r="I79" i="200" s="1"/>
  <c r="B72" i="200"/>
  <c r="D72" i="200" s="1"/>
  <c r="I72" i="200" s="1"/>
  <c r="B66" i="200"/>
  <c r="D66" i="200" s="1"/>
  <c r="I66" i="200" s="1"/>
  <c r="B62" i="200"/>
  <c r="D62" i="200" s="1"/>
  <c r="I62" i="200" s="1"/>
  <c r="B61" i="200"/>
  <c r="D61" i="200" s="1"/>
  <c r="I61" i="200" s="1"/>
  <c r="B60" i="200"/>
  <c r="D60" i="200" s="1"/>
  <c r="I60" i="200" s="1"/>
  <c r="B59" i="200"/>
  <c r="D59" i="200" s="1"/>
  <c r="I59" i="200" s="1"/>
  <c r="B58" i="200"/>
  <c r="D58" i="200" s="1"/>
  <c r="I58" i="200" s="1"/>
  <c r="B57" i="200"/>
  <c r="D57" i="200" s="1"/>
  <c r="I57" i="200" s="1"/>
  <c r="B56" i="200"/>
  <c r="D56" i="200" s="1"/>
  <c r="I56" i="200" s="1"/>
  <c r="B47" i="200"/>
  <c r="D47" i="200" s="1"/>
  <c r="I47" i="200" s="1"/>
  <c r="B41" i="200"/>
  <c r="D41" i="200" s="1"/>
  <c r="I41" i="200" s="1"/>
  <c r="B40" i="200"/>
  <c r="D40" i="200" s="1"/>
  <c r="I40" i="200" s="1"/>
  <c r="B17" i="200"/>
  <c r="D17" i="200" s="1"/>
  <c r="I17" i="200" s="1"/>
  <c r="B70" i="200"/>
  <c r="D70" i="200" s="1"/>
  <c r="I70" i="200" s="1"/>
  <c r="I50" i="200" l="1"/>
  <c r="B36" i="200"/>
  <c r="D36" i="200" s="1"/>
  <c r="I36" i="200" s="1"/>
  <c r="B34" i="200"/>
  <c r="D34" i="200" s="1"/>
  <c r="I34" i="200" s="1"/>
  <c r="B38" i="200"/>
  <c r="D38" i="200" s="1"/>
  <c r="I38" i="200" s="1"/>
  <c r="B39" i="200"/>
  <c r="D39" i="200" s="1"/>
  <c r="I39" i="200" s="1"/>
  <c r="B25" i="200"/>
  <c r="D25" i="200" s="1"/>
  <c r="I25" i="200" s="1"/>
  <c r="B55" i="200"/>
  <c r="B24" i="200"/>
  <c r="D24" i="200" s="1"/>
  <c r="I24" i="200" s="1"/>
  <c r="B54" i="200"/>
  <c r="D54" i="200" s="1"/>
  <c r="B33" i="200"/>
  <c r="D33" i="200" s="1"/>
  <c r="I33" i="200" s="1"/>
  <c r="B37" i="200"/>
  <c r="D37" i="200" s="1"/>
  <c r="I37" i="200" s="1"/>
  <c r="B35" i="200"/>
  <c r="D35" i="200" s="1"/>
  <c r="I35" i="200" s="1"/>
  <c r="B32" i="200"/>
  <c r="D32" i="200" s="1"/>
  <c r="I32" i="200" s="1"/>
  <c r="B19" i="200"/>
  <c r="D19" i="200" s="1"/>
  <c r="I19" i="200" s="1"/>
  <c r="B42" i="200"/>
  <c r="D42" i="200" s="1"/>
  <c r="I42" i="200" s="1"/>
  <c r="I54" i="200" l="1"/>
  <c r="B53" i="200"/>
  <c r="D55" i="200"/>
  <c r="I55" i="200" s="1"/>
  <c r="B69" i="200"/>
  <c r="B7" i="200"/>
  <c r="D7" i="200" s="1"/>
  <c r="D53" i="200" l="1"/>
  <c r="I7" i="200"/>
  <c r="B68" i="200"/>
  <c r="B49" i="200" s="1"/>
  <c r="D69" i="200"/>
  <c r="D68" i="200" l="1"/>
  <c r="I68" i="200" s="1"/>
  <c r="I69" i="200"/>
  <c r="I53" i="200"/>
  <c r="B22" i="200"/>
  <c r="B31" i="200"/>
  <c r="B27" i="200"/>
  <c r="D49" i="200" l="1"/>
  <c r="I49" i="200" s="1"/>
  <c r="B30" i="200"/>
  <c r="D31" i="200"/>
  <c r="B21" i="200"/>
  <c r="D22" i="200"/>
  <c r="D27" i="200"/>
  <c r="B26" i="200"/>
  <c r="I22" i="200" l="1"/>
  <c r="I21" i="200" s="1"/>
  <c r="D21" i="200"/>
  <c r="D30" i="200"/>
  <c r="I31" i="200"/>
  <c r="I30" i="200" s="1"/>
  <c r="I27" i="200"/>
  <c r="I26" i="200" s="1"/>
  <c r="D26" i="200"/>
  <c r="B97" i="200"/>
  <c r="D97" i="200" l="1"/>
  <c r="I97" i="200"/>
</calcChain>
</file>

<file path=xl/comments1.xml><?xml version="1.0" encoding="utf-8"?>
<comments xmlns="http://schemas.openxmlformats.org/spreadsheetml/2006/main">
  <authors>
    <author>Olivia Regner</author>
  </authors>
  <commentList>
    <comment ref="B222"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<sst xmlns="http://schemas.openxmlformats.org/spreadsheetml/2006/main" count="824" uniqueCount="362">
  <si>
    <t>(In Thousand Pesos)</t>
  </si>
  <si>
    <t>PARTICULARS</t>
  </si>
  <si>
    <t>PROGRAM</t>
  </si>
  <si>
    <t xml:space="preserve">ALLOTMENT RELEASES </t>
  </si>
  <si>
    <t>% of Releases Over Program</t>
  </si>
  <si>
    <t xml:space="preserve">BALANCE                 </t>
  </si>
  <si>
    <t xml:space="preserve">         Departments </t>
  </si>
  <si>
    <t xml:space="preserve">         Special Purpose Funds </t>
  </si>
  <si>
    <t xml:space="preserve">          Tax Refund</t>
  </si>
  <si>
    <t xml:space="preserve">          Net Lending             </t>
  </si>
  <si>
    <t>ORIGINAL PROGRAM</t>
  </si>
  <si>
    <t>OTHER RELEASES</t>
  </si>
  <si>
    <t xml:space="preserve">  UNPROGRAMMED FUND</t>
  </si>
  <si>
    <t>TOTAL</t>
  </si>
  <si>
    <t>RELEASES</t>
  </si>
  <si>
    <t>BALANCE</t>
  </si>
  <si>
    <t>ADJUSTED PROGRAM</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</si>
  <si>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</si>
  <si>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</si>
  <si>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</si>
  <si>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</si>
  <si>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</si>
  <si>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</si>
  <si>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</si>
  <si>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</si>
  <si>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</si>
  <si>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</si>
  <si>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</si>
  <si>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</si>
  <si>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</si>
  <si>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</si>
  <si>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</si>
  <si>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</si>
  <si>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</si>
  <si>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</si>
  <si>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</si>
  <si>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</si>
  <si>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</si>
  <si>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</si>
  <si>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</si>
  <si>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</si>
  <si>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</si>
  <si>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</si>
  <si>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</si>
  <si>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</si>
  <si>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</si>
  <si>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</si>
  <si>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</si>
  <si>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</si>
  <si>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</si>
  <si>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</si>
  <si>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</si>
  <si>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</si>
  <si>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AMLC</t>
  </si>
  <si>
    <t xml:space="preserve">         CCC</t>
  </si>
  <si>
    <t xml:space="preserve">         CFO</t>
  </si>
  <si>
    <t xml:space="preserve">         CHED</t>
  </si>
  <si>
    <t xml:space="preserve">           Central Office</t>
  </si>
  <si>
    <t xml:space="preserve">           Reg'l. Offices</t>
  </si>
  <si>
    <t xml:space="preserve">         CFL</t>
  </si>
  <si>
    <t xml:space="preserve">         DDB</t>
  </si>
  <si>
    <t xml:space="preserve">         ERC</t>
  </si>
  <si>
    <t xml:space="preserve">         FDCP</t>
  </si>
  <si>
    <t xml:space="preserve">         GAB</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</si>
  <si>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</si>
  <si>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</si>
  <si>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</si>
  <si>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</si>
  <si>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</si>
  <si>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</si>
  <si>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</si>
  <si>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</si>
  <si>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</si>
  <si>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</si>
  <si>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</si>
  <si>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NICA</t>
  </si>
  <si>
    <t xml:space="preserve">         NSC</t>
  </si>
  <si>
    <t xml:space="preserve">         NTC</t>
  </si>
  <si>
    <t xml:space="preserve">         OPAPP</t>
  </si>
  <si>
    <t xml:space="preserve">         PDEA</t>
  </si>
  <si>
    <t xml:space="preserve">         Philracom</t>
  </si>
  <si>
    <t xml:space="preserve">         PRRC</t>
  </si>
  <si>
    <t xml:space="preserve">         PSC</t>
  </si>
  <si>
    <t xml:space="preserve">         PCUP</t>
  </si>
  <si>
    <t xml:space="preserve">         PLLO</t>
  </si>
  <si>
    <t xml:space="preserve">         PMS</t>
  </si>
  <si>
    <t xml:space="preserve">       MPBF</t>
  </si>
  <si>
    <t xml:space="preserve">       Tax Refund</t>
  </si>
  <si>
    <t xml:space="preserve">       Net Lending             </t>
  </si>
  <si>
    <t xml:space="preserve">       Interest Payments     </t>
  </si>
  <si>
    <t xml:space="preserve"> ORIGINAL PROGRAM</t>
  </si>
  <si>
    <t xml:space="preserve">   Departments</t>
  </si>
  <si>
    <t xml:space="preserve">      OEOs</t>
  </si>
  <si>
    <t xml:space="preserve">      Grants/Donations</t>
  </si>
  <si>
    <t xml:space="preserve">       RA 9335</t>
  </si>
  <si>
    <t xml:space="preserve">       Stocks Subs.</t>
  </si>
  <si>
    <t>ALL SOURCES</t>
  </si>
  <si>
    <t>Unprogrammed Fund</t>
  </si>
  <si>
    <t xml:space="preserve">TOTAL </t>
  </si>
  <si>
    <t>Regular</t>
  </si>
  <si>
    <t>Total</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</si>
  <si>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</si>
  <si>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</si>
  <si>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</si>
  <si>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</si>
  <si>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</si>
  <si>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</si>
  <si>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</si>
  <si>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</si>
  <si>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</si>
  <si>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</si>
  <si>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</si>
  <si>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</si>
  <si>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</si>
  <si>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</si>
  <si>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</si>
  <si>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</si>
  <si>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</si>
  <si>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</si>
  <si>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</si>
  <si>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</si>
  <si>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</si>
  <si>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</si>
  <si>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</si>
  <si>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</si>
  <si>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</si>
  <si>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</si>
  <si>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</si>
  <si>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</si>
  <si>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</si>
  <si>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</si>
  <si>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</si>
  <si>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</si>
  <si>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</si>
  <si>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</si>
  <si>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</si>
  <si>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CO</t>
  </si>
  <si>
    <t xml:space="preserve">             ROs</t>
  </si>
  <si>
    <t xml:space="preserve">         NCMF</t>
  </si>
  <si>
    <t xml:space="preserve">         PCW</t>
  </si>
  <si>
    <t>Budgetary Support to Government Corporations</t>
  </si>
  <si>
    <t>Allocation to LGUs</t>
  </si>
  <si>
    <t>Contingent Fund</t>
  </si>
  <si>
    <t>E-Government Fund</t>
  </si>
  <si>
    <t>International Commitments Fund</t>
  </si>
  <si>
    <t>Miscellaneous 
Personnel 
Benefits Fund</t>
  </si>
  <si>
    <t xml:space="preserve">      GOCCs</t>
  </si>
  <si>
    <t xml:space="preserve">       LGUs </t>
  </si>
  <si>
    <t xml:space="preserve">         CO</t>
  </si>
  <si>
    <t xml:space="preserve">         ROs</t>
  </si>
  <si>
    <t xml:space="preserve">      MMDA</t>
  </si>
  <si>
    <t xml:space="preserve">       ARMM</t>
  </si>
  <si>
    <t xml:space="preserve">             Others</t>
  </si>
  <si>
    <t xml:space="preserve">        Tax Expenditures Fund/Customs Duties and Taxes</t>
  </si>
  <si>
    <t xml:space="preserve">         Special Account in the General Fund</t>
  </si>
  <si>
    <t xml:space="preserve">         Grants/Donations</t>
  </si>
  <si>
    <t xml:space="preserve">         Internal Revenue Allotment</t>
  </si>
  <si>
    <t xml:space="preserve">         Retirement and Life Insurance Premium</t>
  </si>
  <si>
    <t xml:space="preserve">      Retirement and Life Insurance Premium</t>
  </si>
  <si>
    <t xml:space="preserve">      Internal Revenue Allotment</t>
  </si>
  <si>
    <t xml:space="preserve">      Special Account in the General Fund</t>
  </si>
  <si>
    <t xml:space="preserve">         Others</t>
  </si>
  <si>
    <t xml:space="preserve">     Tax Expenditures Fund/Customs Duties and Taxes</t>
  </si>
  <si>
    <t xml:space="preserve">    Military Camps Sales Proceeds Fund</t>
  </si>
  <si>
    <t xml:space="preserve">   Special Purpose Funds</t>
  </si>
  <si>
    <t xml:space="preserve">    Special Purpose Funds</t>
  </si>
  <si>
    <t xml:space="preserve">  OTHER AUTOMATIC APPROPRIATIONS</t>
  </si>
  <si>
    <t xml:space="preserve">       AFP Modernization Act Trust Fund</t>
  </si>
  <si>
    <t xml:space="preserve">       Grants/Donations</t>
  </si>
  <si>
    <t xml:space="preserve">     Grants/Donations</t>
  </si>
  <si>
    <t xml:space="preserve">     AFP Modernization Act Trust Fund</t>
  </si>
  <si>
    <t xml:space="preserve">         NCMF </t>
  </si>
  <si>
    <t xml:space="preserve">          BODBF</t>
  </si>
  <si>
    <t xml:space="preserve">     SAGF-OTHERS</t>
  </si>
  <si>
    <t xml:space="preserve">         GCG</t>
  </si>
  <si>
    <t xml:space="preserve">         OMB </t>
  </si>
  <si>
    <t xml:space="preserve">       RLIP</t>
  </si>
  <si>
    <t xml:space="preserve">       Net Lending</t>
  </si>
  <si>
    <t xml:space="preserve">       Tax Exp. Fund/CDT</t>
  </si>
  <si>
    <t xml:space="preserve">     RLIP</t>
  </si>
  <si>
    <t xml:space="preserve">        Departments </t>
  </si>
  <si>
    <t xml:space="preserve">        Special Purpose Funds </t>
  </si>
  <si>
    <t xml:space="preserve">       Special Account in the General Fund</t>
  </si>
  <si>
    <t>AUTOMATIC APPROPRIATIONS</t>
  </si>
  <si>
    <t>Tax Expenditure Fund</t>
  </si>
  <si>
    <t>Special Account in General Fund</t>
  </si>
  <si>
    <t>Motor Vehicle Users Charge Fund</t>
  </si>
  <si>
    <t>Proceeds from Sales of Unserviceable Equipment</t>
  </si>
  <si>
    <t xml:space="preserve">Net Lending  </t>
  </si>
  <si>
    <t>Military Camp Sale Proceeds Fund</t>
  </si>
  <si>
    <t>Internal Revenue Allotment</t>
  </si>
  <si>
    <t>Tax Refund</t>
  </si>
  <si>
    <t>Pension and Gratuity Fund</t>
  </si>
  <si>
    <t xml:space="preserve">         SSPFCF</t>
  </si>
  <si>
    <t xml:space="preserve">       FSF</t>
  </si>
  <si>
    <t xml:space="preserve">       NDRRMF</t>
  </si>
  <si>
    <t xml:space="preserve">       BSGC</t>
  </si>
  <si>
    <t xml:space="preserve">       ALGU</t>
  </si>
  <si>
    <t xml:space="preserve">         SSPNT</t>
  </si>
  <si>
    <t xml:space="preserve">         MMDA</t>
  </si>
  <si>
    <t xml:space="preserve">         LGSF</t>
  </si>
  <si>
    <t xml:space="preserve">       Contingent </t>
  </si>
  <si>
    <t xml:space="preserve">       DepEd SBP</t>
  </si>
  <si>
    <t xml:space="preserve">       E-Gov.</t>
  </si>
  <si>
    <t xml:space="preserve">       ICF</t>
  </si>
  <si>
    <t xml:space="preserve">       PGF</t>
  </si>
  <si>
    <t xml:space="preserve">         PCDSO</t>
  </si>
  <si>
    <t>DPWH</t>
  </si>
  <si>
    <t xml:space="preserve">             Motor Vehicle Users Charge Fund</t>
  </si>
  <si>
    <t>UNPROGRAMMED FUND</t>
  </si>
  <si>
    <t xml:space="preserve">         FPA</t>
  </si>
  <si>
    <t xml:space="preserve">        PRRC</t>
  </si>
  <si>
    <t xml:space="preserve">        PCW</t>
  </si>
  <si>
    <t xml:space="preserve">        PDEA</t>
  </si>
  <si>
    <t>Allocation to Local Government Units</t>
  </si>
  <si>
    <t>Special Shares of LGUs in the Proceeds of National Taxes</t>
  </si>
  <si>
    <t>Metropolitan Manila Development Authority</t>
  </si>
  <si>
    <t>Barangay Officials Death Benefits Fund</t>
  </si>
  <si>
    <t>Local Government Support Fund</t>
  </si>
  <si>
    <t>Special Shares of LGUs in the Proceeds of Fire Code Fees</t>
  </si>
  <si>
    <t>DepEd School-Building Program</t>
  </si>
  <si>
    <t>Feasibility Studies Fund</t>
  </si>
  <si>
    <t>Miscellaneous Personnel Benefits Fund</t>
  </si>
  <si>
    <t>National Disaster Risk Reduction Management Fund</t>
  </si>
  <si>
    <t>Rehabilitation and Reconstruction Fund</t>
  </si>
  <si>
    <t xml:space="preserve">         Motor Vehicle Users Charge Fund</t>
  </si>
  <si>
    <t xml:space="preserve">       RRP</t>
  </si>
  <si>
    <t>COP</t>
  </si>
  <si>
    <t>DOF</t>
  </si>
  <si>
    <t>DENR</t>
  </si>
  <si>
    <t>DILG</t>
  </si>
  <si>
    <t>DOJ</t>
  </si>
  <si>
    <t>DOST</t>
  </si>
  <si>
    <t>DSWD</t>
  </si>
  <si>
    <t>DOTC</t>
  </si>
  <si>
    <t>BSGC</t>
  </si>
  <si>
    <t>MVUCF</t>
  </si>
  <si>
    <t>Rehabilitation and Reconstruction Program</t>
  </si>
  <si>
    <t>PS</t>
  </si>
  <si>
    <t>MOOE</t>
  </si>
  <si>
    <t>CO</t>
  </si>
  <si>
    <t>Retirement and Life Insurance Premiums</t>
  </si>
  <si>
    <t>REGULAR</t>
  </si>
  <si>
    <t>DepEd School Building Program</t>
  </si>
  <si>
    <t>E-Government 
Fund</t>
  </si>
  <si>
    <t>SUB-TOTAL SPFs</t>
  </si>
  <si>
    <t>GRAND TOTAL</t>
  </si>
  <si>
    <t>(in thousand pesos)</t>
  </si>
  <si>
    <t>Remarks</t>
  </si>
  <si>
    <t xml:space="preserve">    Transfer to:</t>
  </si>
  <si>
    <t>DA</t>
  </si>
  <si>
    <t xml:space="preserve"> OSEC</t>
  </si>
  <si>
    <t>DPWH-OSEC</t>
  </si>
  <si>
    <t>ARMM-DA</t>
  </si>
  <si>
    <t>ARMM-DAF</t>
  </si>
  <si>
    <t>DepEd</t>
  </si>
  <si>
    <t xml:space="preserve">   Transfer to:</t>
  </si>
  <si>
    <t>ARMM-DepEd</t>
  </si>
  <si>
    <t xml:space="preserve">  Transfer from:</t>
  </si>
  <si>
    <t>DA-OSEC</t>
  </si>
  <si>
    <t>ARMM</t>
  </si>
  <si>
    <t>DEPED-OSEC</t>
  </si>
  <si>
    <t>For the implementation of the Basic Education Services per Special Provision No. 19, DepEd-OSEC, 2015 GAA, RA 10651</t>
  </si>
  <si>
    <t xml:space="preserve">          Interest Payment</t>
  </si>
  <si>
    <t xml:space="preserve"> OTHER RELEASES</t>
  </si>
  <si>
    <t>Special Purpose Funds</t>
  </si>
  <si>
    <t xml:space="preserve">      LGUs </t>
  </si>
  <si>
    <t>DBM</t>
  </si>
  <si>
    <t xml:space="preserve">   Transfer from:</t>
  </si>
  <si>
    <t>UNRELEASED
CONT.</t>
  </si>
  <si>
    <t>Grants</t>
  </si>
  <si>
    <t>DEPARTMENT</t>
  </si>
  <si>
    <t>DOH</t>
  </si>
  <si>
    <t>Subsidy for health insurance under the PAyapa at MAsaganang PamayaNAn 
  Program (PAMANA) and Sajahatra Bangsamoro Programsper Special Provision
  No. 9, DOH-OSEC, 2015 GAA, RA 10651</t>
  </si>
  <si>
    <t>SPECIAL PURPOSE FUND</t>
  </si>
  <si>
    <t>Transfer from:</t>
  </si>
  <si>
    <t xml:space="preserve">         Pension of Ex-Pres./Ex-Pres. Widows</t>
  </si>
  <si>
    <t xml:space="preserve">      Pension of Ex-Pres./Ex-Pres. Widows</t>
  </si>
  <si>
    <t>DAR</t>
  </si>
  <si>
    <t>DOH-EAMC</t>
  </si>
  <si>
    <t>DOJ-NBI</t>
  </si>
  <si>
    <t xml:space="preserve">    Transfer from:</t>
  </si>
  <si>
    <t>Adjustments</t>
  </si>
  <si>
    <t>Adjusted Continuing Appro.</t>
  </si>
  <si>
    <t>Pension of Ex-Pres./Ex-Pres. Widows</t>
  </si>
  <si>
    <t>BFAR</t>
  </si>
  <si>
    <t>DA-BFAR</t>
  </si>
  <si>
    <t>ARMM-DPWH</t>
  </si>
  <si>
    <t xml:space="preserve">     MMDA</t>
  </si>
  <si>
    <t>B. Automatic Appropriations</t>
  </si>
  <si>
    <t xml:space="preserve">  B.  AUTOMATIC APPROPRIATIONS</t>
  </si>
  <si>
    <t>DOTC-OSEC</t>
  </si>
  <si>
    <t>DAR-CAR</t>
  </si>
  <si>
    <t>BSGC-PHIC</t>
  </si>
  <si>
    <t xml:space="preserve">        PCDSO</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</si>
  <si>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</si>
  <si>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</si>
  <si>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FY 2015 Personnel Services requirements of transferred personnel from 
  DAR-CAR to DOTC-CAR per approved Rationalization Program</t>
  </si>
  <si>
    <t>For the implementation of Farm-to-Market Roads per Special Provision No. 5, DA-
  OSEC, 2015 GAA, RA 10652</t>
  </si>
  <si>
    <t>For the implementation of DA's various national programs in ARMM, i.e., National Rice, 
  Livestock, High Value Crops, Organic Agriculture and Market Oriented Programs) 
  per Special Provision No. 11, DA-OSEC, 2015 GAA, RA 10651</t>
  </si>
  <si>
    <t>For the implementation of National Fisheries Program per Special Provision No. 11,
   DA-OSEC, 2015 GAA, RA 10651</t>
  </si>
  <si>
    <t>For the implementation of Health Facilities Enhancement Program (for facilites of LGUs 
  and other health sector partners) per Special Provision No. 5, DOH-OSEC, 2015 
  GAA, R.A. 10651</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</si>
  <si>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</si>
  <si>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</si>
  <si>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implementation of National Fisheries Program per Special Provision No. 11, 
  DA-OSEC, 2015 GAA, RA 10651</t>
  </si>
  <si>
    <t>For the implementation of Farm-to-Market Roads per Special Provision No. 5, 
  DA-OSEC, 2015 GAA, RA 10652</t>
  </si>
  <si>
    <t>For the implementation of the Basic Education Services per Special Provision No. 19, 
  DepEd-OSEC, 2015 GAA, RA 10651</t>
  </si>
  <si>
    <t>STATUS OF CY 2016 BUDGET PROGRAM</t>
  </si>
  <si>
    <t xml:space="preserve">   A. GAA - R.A. 10717</t>
  </si>
  <si>
    <t>CONTINUING APPRO., R.A. 10651</t>
  </si>
  <si>
    <t>OTHER AUTOMATIC APPROPRIATIONS</t>
  </si>
  <si>
    <t xml:space="preserve">      Motor Vehicle Users Charge Fund</t>
  </si>
  <si>
    <t>2015 Continuing Appro.</t>
  </si>
  <si>
    <t>CY 2016 BUDGET LEVEL</t>
  </si>
  <si>
    <t>A. GAA-R.A. 10717</t>
  </si>
  <si>
    <t xml:space="preserve">  CONTINUING APPROPRIATIONS, R.A. 10651</t>
  </si>
  <si>
    <t xml:space="preserve">  R.A. 10651</t>
  </si>
  <si>
    <t>SUPPLEMENTAL BUDGET</t>
  </si>
  <si>
    <t xml:space="preserve">     Net Lending</t>
  </si>
  <si>
    <t xml:space="preserve">     Tax Exp. Fund/CDT</t>
  </si>
  <si>
    <t xml:space="preserve">     RA 9335</t>
  </si>
  <si>
    <t xml:space="preserve">     Stocks Subs.</t>
  </si>
  <si>
    <t>CY 2016 TRANSFER OF FUNDS FROM ONE DEPARTMENT/AGENCY TO ANOTHER</t>
  </si>
  <si>
    <t>Allotment Class</t>
  </si>
  <si>
    <t>2016 GAA, R.A. 10717</t>
  </si>
  <si>
    <t>For the implementation of Farm-to-Market Roads per Special Provision No. 8, DA-
  OSEC, 2016 GAA, R.A. 10717</t>
  </si>
  <si>
    <t>For the payment of 9% personnel share in GSIS Premium contribution of ARMM-DepEd per GSIS-ARMM-DBM Memorandum of Agreement dated March 18, 2004</t>
  </si>
  <si>
    <t>Budgetary Support to GOCC-Phil. Health Insurance Corporation</t>
  </si>
  <si>
    <t>For the implementation of Health Facilities Enhancement Program (for facilites of LGUs 
  and other health sector partners) per Special Provision No. 6, DOH-OSEC, 2016 
  GAA, R.A. 10717</t>
  </si>
  <si>
    <t>For the implementation of the Basic Educational Facilities per Special Provision 
  No. 4 , DepEd-OSEC, 2015 GAA , RA 10651</t>
  </si>
  <si>
    <t>Automatic Appropriations</t>
  </si>
  <si>
    <t>Continuing Appropriations,
R.A. 10651</t>
  </si>
  <si>
    <t>Department</t>
  </si>
  <si>
    <t>SPFs</t>
  </si>
  <si>
    <t>CONTINUING  APPROPRIATIONS-R.A. 10651</t>
  </si>
  <si>
    <t>SPECIAL PURPOSE FUNDS-R.A. 10717</t>
  </si>
  <si>
    <t>For the implementation of the Basic Educational Facilities per Special Provision No. 5 , DepEd-OSEC, 2016 GAA , RA 10717</t>
  </si>
  <si>
    <t>Budgetary Support to GOCC-Phil.  
  Health Insurance Corporation</t>
  </si>
  <si>
    <t>Subsidy for health insurance premium payment of the indigent families to the  National
  Health Insurance Program per Special Provision No. 8, DOH-OSEC, 2016 GAA, 
  RA 10717</t>
  </si>
  <si>
    <t>Adjusted Program</t>
  </si>
  <si>
    <t xml:space="preserve">      Interest Payments</t>
  </si>
  <si>
    <t>b/</t>
  </si>
  <si>
    <t>a/</t>
  </si>
  <si>
    <t>NOTES:</t>
  </si>
  <si>
    <t xml:space="preserve">a/ Additional releases, which are being accommodated within the year's expenditure program. </t>
  </si>
  <si>
    <t>b/ Pertains to additional requirement for RLIP of various agencies corresponding to the newly-created/filled up positions</t>
  </si>
  <si>
    <t>NEW GAA - R.A. 10717</t>
  </si>
  <si>
    <t>Interest Payments</t>
  </si>
  <si>
    <t>ADJUSTMENTS</t>
  </si>
  <si>
    <t>2016 BUDGT LEVEL</t>
  </si>
  <si>
    <t>Program</t>
  </si>
  <si>
    <t xml:space="preserve">       Military Camps Sales Proceeds Fund</t>
  </si>
  <si>
    <t xml:space="preserve">      Interest Payment</t>
  </si>
  <si>
    <t>For the implementation of the Basic Educational Facilities per Special Provision No. 5 , 
  DepEd-OSEC, 2016 GAA , R.A. 10717</t>
  </si>
  <si>
    <t>BSGC-SRA</t>
  </si>
  <si>
    <t>For the construction of Farm-to-Mill Road Projects, pursuant to Special Provision No. 2,
  BSGC-SRA, R.A. 10717</t>
  </si>
  <si>
    <t>For ARMM allocation on various programs under the DSWD (Supplemental Feeding 
  Program, Recovery and Reintegration Program for Trafficked Person and Social 
  Pension for Indigent Senior Citizens) pursuant to Special Provision No. 8 of DSWD-
  OSEC, 2016 GAA, R.A. 10717</t>
  </si>
  <si>
    <t>Transfer to:</t>
  </si>
  <si>
    <t xml:space="preserve">       DepEd</t>
  </si>
  <si>
    <t>AFP Modernization Act Trust Fund</t>
  </si>
  <si>
    <t>c/</t>
  </si>
  <si>
    <t>c/ Per Bureau of the Treasury Report, as of February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</si>
</sst>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7"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sz val="9"/>
      <name val="Arial Narrow"/>
      <family val="2"/>
    </font>
    <font>
      <sz val="10"/>
      <color indexed="10"/>
      <name val="Arial Narrow"/>
      <family val="2"/>
    </font>
    <font>
      <b/>
      <sz val="8"/>
      <name val="Arial Narrow"/>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0"/>
      <name val="Arial Narrow"/>
      <family val="2"/>
    </font>
    <font>
      <sz val="10"/>
      <name val="Arial"/>
      <family val="2"/>
    </font>
    <font>
      <sz val="10"/>
      <color rgb="FFFF0000"/>
      <name val="Arial Narrow"/>
      <family val="2"/>
    </font>
    <font>
      <sz val="10"/>
      <name val="Arial"/>
      <family val="2"/>
    </font>
    <font>
      <b/>
      <sz val="9"/>
      <color indexed="81"/>
      <name val="Tahoma"/>
      <family val="2"/>
    </font>
    <font>
      <sz val="9"/>
      <color indexed="81"/>
      <name val="Tahoma"/>
      <family val="2"/>
    </font>
    <font>
      <sz val="10"/>
      <name val="Arial"/>
      <family val="2"/>
    </font>
    <font>
      <sz val="10"/>
      <name val="Arial"/>
      <family val="2"/>
    </font>
    <font>
      <b/>
      <i/>
      <sz val="9"/>
      <name val="Arial Narrow"/>
      <family val="2"/>
    </font>
    <font>
      <sz val="10"/>
      <name val="Arial"/>
      <family val="2"/>
    </font>
    <font>
      <sz val="10"/>
      <name val="Arial"/>
      <family val="2"/>
    </font>
    <font>
      <sz val="10"/>
      <name val="Arial"/>
    </font>
    <font>
      <sz val="10"/>
      <name val="Times New Roman"/>
      <family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0">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9" fillId="0" borderId="0"/>
    <xf numFmtId="0" fontId="10" fillId="0" borderId="0"/>
    <xf numFmtId="0" fontId="11" fillId="0" borderId="0"/>
    <xf numFmtId="0" fontId="1" fillId="0" borderId="0"/>
    <xf numFmtId="0" fontId="1" fillId="0" borderId="0"/>
    <xf numFmtId="0" fontId="12"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4" fillId="0" borderId="0"/>
    <xf numFmtId="0" fontId="25" fillId="0" borderId="0"/>
  </cellStyleXfs>
  <cellXfs count="373">
    <xf numFmtId="0" fontId="0" fillId="0" borderId="0" xfId="0"/>
    <xf numFmtId="164" fontId="2" fillId="2" borderId="0" xfId="2" applyNumberFormat="1" applyFont="1" applyFill="1"/>
    <xf numFmtId="164" fontId="2" fillId="0" borderId="0" xfId="2" applyNumberFormat="1" applyFont="1"/>
    <xf numFmtId="164" fontId="3" fillId="0" borderId="0" xfId="2" applyNumberFormat="1" applyFont="1" applyFill="1" applyBorder="1"/>
    <xf numFmtId="164" fontId="2" fillId="0" borderId="0" xfId="2" applyNumberFormat="1" applyFont="1" applyFill="1" applyBorder="1"/>
    <xf numFmtId="164" fontId="3" fillId="0" borderId="1" xfId="2" applyNumberFormat="1" applyFont="1" applyFill="1" applyBorder="1"/>
    <xf numFmtId="164" fontId="2" fillId="0" borderId="0" xfId="2" applyNumberFormat="1" applyFont="1" applyFill="1"/>
    <xf numFmtId="164" fontId="2" fillId="0" borderId="0" xfId="2" applyNumberFormat="1" applyFont="1" applyAlignment="1"/>
    <xf numFmtId="164" fontId="2" fillId="0" borderId="0" xfId="2" applyNumberFormat="1" applyFont="1" applyAlignment="1">
      <alignment wrapText="1"/>
    </xf>
    <xf numFmtId="164" fontId="3" fillId="0" borderId="2" xfId="2" applyNumberFormat="1" applyFont="1" applyFill="1" applyBorder="1"/>
    <xf numFmtId="164" fontId="2" fillId="0" borderId="0" xfId="2" applyNumberFormat="1" applyFont="1" applyFill="1" applyBorder="1" applyAlignment="1">
      <alignment vertical="center"/>
    </xf>
    <xf numFmtId="164" fontId="2" fillId="0" borderId="0" xfId="2" applyNumberFormat="1" applyFont="1" applyFill="1" applyBorder="1" applyAlignment="1">
      <alignment horizontal="left" vertical="center" indent="2"/>
    </xf>
    <xf numFmtId="164" fontId="2" fillId="0" borderId="5" xfId="2" applyNumberFormat="1" applyFont="1" applyFill="1" applyBorder="1" applyAlignment="1">
      <alignment horizontal="left"/>
    </xf>
    <xf numFmtId="164" fontId="2" fillId="0" borderId="5" xfId="2" applyNumberFormat="1" applyFont="1" applyFill="1" applyBorder="1" applyAlignment="1">
      <alignment horizontal="left" indent="1"/>
    </xf>
    <xf numFmtId="0" fontId="2" fillId="0" borderId="4" xfId="26" applyFont="1" applyFill="1" applyBorder="1" applyAlignment="1">
      <alignment horizontal="left" indent="2"/>
    </xf>
    <xf numFmtId="164" fontId="3" fillId="0" borderId="2" xfId="2" applyNumberFormat="1" applyFont="1" applyFill="1" applyBorder="1" applyAlignment="1">
      <alignment horizontal="center" vertical="center"/>
    </xf>
    <xf numFmtId="164"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right" vertical="center" indent="2"/>
    </xf>
    <xf numFmtId="164" fontId="3" fillId="0" borderId="2" xfId="2" applyNumberFormat="1" applyFont="1" applyFill="1" applyBorder="1" applyAlignment="1">
      <alignment horizontal="right" vertical="center"/>
    </xf>
    <xf numFmtId="164" fontId="2" fillId="0" borderId="8" xfId="2" applyNumberFormat="1" applyFont="1" applyFill="1" applyBorder="1" applyAlignment="1">
      <alignment horizontal="right" vertical="center"/>
    </xf>
    <xf numFmtId="164" fontId="2" fillId="0" borderId="2" xfId="2" applyNumberFormat="1" applyFont="1" applyFill="1" applyBorder="1" applyAlignment="1">
      <alignment horizontal="right" vertical="center"/>
    </xf>
    <xf numFmtId="164" fontId="3" fillId="0" borderId="20" xfId="2" applyNumberFormat="1" applyFont="1" applyFill="1" applyBorder="1" applyAlignment="1">
      <alignment horizontal="right" vertical="center"/>
    </xf>
    <xf numFmtId="164" fontId="3" fillId="0" borderId="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164" fontId="2" fillId="0" borderId="1" xfId="2" applyNumberFormat="1" applyFont="1" applyFill="1" applyBorder="1"/>
    <xf numFmtId="164" fontId="2" fillId="0" borderId="5" xfId="1" applyNumberFormat="1" applyFont="1" applyFill="1" applyBorder="1" applyAlignment="1">
      <alignment horizontal="left"/>
    </xf>
    <xf numFmtId="164" fontId="2" fillId="0" borderId="4" xfId="1" applyNumberFormat="1" applyFont="1" applyBorder="1" applyAlignment="1">
      <alignment horizontal="center"/>
    </xf>
    <xf numFmtId="164" fontId="16" fillId="0" borderId="5" xfId="1" applyNumberFormat="1" applyFont="1" applyFill="1" applyBorder="1" applyAlignment="1">
      <alignment horizontal="left"/>
    </xf>
    <xf numFmtId="0" fontId="2" fillId="0" borderId="4" xfId="26" applyFont="1" applyFill="1" applyBorder="1" applyAlignment="1">
      <alignment horizontal="left" indent="1"/>
    </xf>
    <xf numFmtId="164" fontId="2" fillId="0" borderId="0" xfId="2" applyNumberFormat="1" applyFont="1" applyFill="1" applyBorder="1" applyAlignment="1">
      <alignment horizontal="left" vertical="center" indent="1"/>
    </xf>
    <xf numFmtId="164" fontId="2" fillId="0" borderId="0" xfId="2" applyNumberFormat="1" applyFont="1" applyFill="1" applyBorder="1" applyAlignment="1">
      <alignment horizontal="left" vertical="center"/>
    </xf>
    <xf numFmtId="164" fontId="3" fillId="0" borderId="1" xfId="2" applyNumberFormat="1" applyFont="1" applyFill="1" applyBorder="1" applyAlignment="1">
      <alignment horizontal="center" vertical="center"/>
    </xf>
    <xf numFmtId="164" fontId="16" fillId="0" borderId="4" xfId="1" applyNumberFormat="1" applyFont="1" applyBorder="1" applyAlignment="1">
      <alignment horizontal="center"/>
    </xf>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2" xfId="1" applyNumberFormat="1" applyFont="1" applyFill="1" applyBorder="1" applyAlignment="1">
      <alignment horizontal="center" wrapText="1"/>
    </xf>
    <xf numFmtId="165" fontId="3" fillId="0" borderId="3" xfId="35"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17"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4" xfId="35"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9"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4"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4" xfId="35" applyNumberFormat="1" applyFont="1" applyFill="1" applyBorder="1" applyAlignment="1">
      <alignment horizontal="center" wrapText="1"/>
    </xf>
    <xf numFmtId="164" fontId="3" fillId="0" borderId="5"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2" xfId="1" applyNumberFormat="1" applyFont="1" applyFill="1" applyBorder="1"/>
    <xf numFmtId="165" fontId="3" fillId="0" borderId="3" xfId="35" applyNumberFormat="1" applyFont="1" applyFill="1" applyBorder="1" applyAlignment="1">
      <alignment horizontal="center"/>
    </xf>
    <xf numFmtId="164" fontId="3" fillId="0" borderId="9" xfId="1" applyNumberFormat="1" applyFont="1" applyFill="1" applyBorder="1"/>
    <xf numFmtId="164" fontId="2" fillId="0" borderId="5" xfId="1" applyNumberFormat="1" applyFont="1" applyFill="1" applyBorder="1"/>
    <xf numFmtId="164" fontId="2" fillId="0" borderId="4" xfId="1" applyNumberFormat="1" applyFont="1" applyBorder="1"/>
    <xf numFmtId="164" fontId="2" fillId="0" borderId="5" xfId="1" applyNumberFormat="1" applyFont="1" applyBorder="1"/>
    <xf numFmtId="164" fontId="22" fillId="0" borderId="0" xfId="1" applyNumberFormat="1" applyFont="1" applyBorder="1"/>
    <xf numFmtId="165" fontId="2" fillId="0" borderId="12" xfId="35" applyNumberFormat="1" applyFont="1" applyBorder="1" applyAlignment="1">
      <alignment horizontal="center"/>
    </xf>
    <xf numFmtId="164" fontId="22" fillId="0" borderId="9" xfId="1" applyNumberFormat="1" applyFont="1" applyFill="1" applyBorder="1" applyAlignment="1">
      <alignment horizontal="center" wrapText="1"/>
    </xf>
    <xf numFmtId="165" fontId="2" fillId="0" borderId="4" xfId="35"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3" xfId="1" applyNumberFormat="1" applyFont="1" applyBorder="1"/>
    <xf numFmtId="164" fontId="2" fillId="0" borderId="6" xfId="1" applyNumberFormat="1" applyFont="1" applyBorder="1"/>
    <xf numFmtId="164" fontId="22" fillId="0" borderId="2" xfId="1" applyNumberFormat="1" applyFont="1" applyBorder="1"/>
    <xf numFmtId="165" fontId="2" fillId="0" borderId="3" xfId="35" applyNumberFormat="1" applyFont="1" applyBorder="1" applyAlignment="1">
      <alignment horizontal="center"/>
    </xf>
    <xf numFmtId="164" fontId="2" fillId="0" borderId="9" xfId="1" applyNumberFormat="1" applyFont="1" applyFill="1" applyBorder="1"/>
    <xf numFmtId="164" fontId="3" fillId="3" borderId="5" xfId="1" applyNumberFormat="1" applyFont="1" applyFill="1" applyBorder="1"/>
    <xf numFmtId="164" fontId="3" fillId="3" borderId="4" xfId="1" applyNumberFormat="1" applyFont="1" applyFill="1" applyBorder="1"/>
    <xf numFmtId="164" fontId="22" fillId="3" borderId="0" xfId="1" applyNumberFormat="1" applyFont="1" applyFill="1" applyBorder="1"/>
    <xf numFmtId="165" fontId="3" fillId="3" borderId="4" xfId="35"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22" fillId="0" borderId="2" xfId="1" applyNumberFormat="1" applyFont="1" applyFill="1" applyBorder="1"/>
    <xf numFmtId="164" fontId="2" fillId="0" borderId="5" xfId="1" applyNumberFormat="1" applyFont="1" applyFill="1" applyBorder="1" applyAlignment="1">
      <alignment horizontal="left" indent="1"/>
    </xf>
    <xf numFmtId="164" fontId="2" fillId="0" borderId="4" xfId="1" applyNumberFormat="1" applyFont="1" applyFill="1" applyBorder="1"/>
    <xf numFmtId="164" fontId="22"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4" xfId="1" applyNumberFormat="1" applyFont="1" applyBorder="1" applyAlignment="1">
      <alignment horizontal="left"/>
    </xf>
    <xf numFmtId="164" fontId="3" fillId="0" borderId="4" xfId="1" applyNumberFormat="1" applyFont="1" applyFill="1" applyBorder="1"/>
    <xf numFmtId="164" fontId="22" fillId="0" borderId="0" xfId="1" applyNumberFormat="1" applyFont="1" applyFill="1" applyBorder="1"/>
    <xf numFmtId="165" fontId="3" fillId="0" borderId="4" xfId="35" applyNumberFormat="1" applyFont="1" applyFill="1" applyBorder="1" applyAlignment="1">
      <alignment horizontal="center"/>
    </xf>
    <xf numFmtId="165" fontId="2" fillId="0" borderId="4" xfId="35" applyNumberFormat="1" applyFont="1" applyFill="1" applyBorder="1" applyAlignment="1">
      <alignment horizontal="center"/>
    </xf>
    <xf numFmtId="164" fontId="3" fillId="0" borderId="3" xfId="1" applyNumberFormat="1" applyFont="1" applyBorder="1" applyAlignment="1">
      <alignment horizontal="left"/>
    </xf>
    <xf numFmtId="164" fontId="3" fillId="0" borderId="6" xfId="1" applyNumberFormat="1" applyFont="1" applyBorder="1" applyAlignment="1">
      <alignment horizontal="left"/>
    </xf>
    <xf numFmtId="164" fontId="3" fillId="0" borderId="2" xfId="1" applyNumberFormat="1" applyFont="1" applyBorder="1" applyAlignment="1">
      <alignment horizontal="left"/>
    </xf>
    <xf numFmtId="165" fontId="3" fillId="0" borderId="3" xfId="35" applyNumberFormat="1" applyFont="1" applyBorder="1" applyAlignment="1">
      <alignment horizontal="center"/>
    </xf>
    <xf numFmtId="164" fontId="2" fillId="0" borderId="0" xfId="1" applyNumberFormat="1" applyFont="1" applyBorder="1" applyAlignment="1">
      <alignment horizontal="left"/>
    </xf>
    <xf numFmtId="165" fontId="3" fillId="0" borderId="4" xfId="35" applyNumberFormat="1" applyFont="1" applyBorder="1" applyAlignment="1">
      <alignment horizontal="center"/>
    </xf>
    <xf numFmtId="164" fontId="2" fillId="0" borderId="18" xfId="1" applyNumberFormat="1" applyFont="1" applyFill="1" applyBorder="1"/>
    <xf numFmtId="164" fontId="2" fillId="0" borderId="4" xfId="1" applyNumberFormat="1" applyFont="1" applyFill="1" applyBorder="1" applyAlignment="1">
      <alignment horizontal="left"/>
    </xf>
    <xf numFmtId="164" fontId="2" fillId="0" borderId="6" xfId="1" applyNumberFormat="1" applyFont="1" applyFill="1" applyBorder="1" applyAlignment="1">
      <alignment horizontal="left"/>
    </xf>
    <xf numFmtId="164" fontId="3" fillId="3" borderId="19" xfId="1" applyNumberFormat="1" applyFont="1" applyFill="1" applyBorder="1" applyAlignment="1">
      <alignment vertical="center"/>
    </xf>
    <xf numFmtId="164" fontId="3" fillId="3" borderId="21" xfId="1" applyNumberFormat="1" applyFont="1" applyFill="1" applyBorder="1" applyAlignment="1">
      <alignment vertical="center"/>
    </xf>
    <xf numFmtId="164" fontId="3" fillId="3" borderId="20" xfId="1" applyNumberFormat="1" applyFont="1" applyFill="1" applyBorder="1" applyAlignment="1">
      <alignment vertical="center"/>
    </xf>
    <xf numFmtId="165" fontId="3" fillId="3" borderId="21" xfId="35" applyNumberFormat="1" applyFont="1" applyFill="1" applyBorder="1" applyAlignment="1">
      <alignment horizontal="center" vertical="center"/>
    </xf>
    <xf numFmtId="164" fontId="3" fillId="3" borderId="22" xfId="1" applyNumberFormat="1" applyFont="1" applyFill="1" applyBorder="1" applyAlignment="1">
      <alignment vertical="center"/>
    </xf>
    <xf numFmtId="164" fontId="14" fillId="5" borderId="0" xfId="1" applyNumberFormat="1" applyFont="1" applyFill="1" applyBorder="1" applyAlignment="1"/>
    <xf numFmtId="164" fontId="3" fillId="5" borderId="0" xfId="1" applyNumberFormat="1" applyFont="1" applyFill="1" applyBorder="1" applyAlignment="1">
      <alignment vertical="center"/>
    </xf>
    <xf numFmtId="164" fontId="2" fillId="5" borderId="0" xfId="1" applyNumberFormat="1" applyFont="1" applyFill="1"/>
    <xf numFmtId="164" fontId="2" fillId="5" borderId="0" xfId="1" applyNumberFormat="1" applyFont="1" applyFill="1" applyBorder="1" applyAlignment="1"/>
    <xf numFmtId="164" fontId="2" fillId="5" borderId="0" xfId="1" applyNumberFormat="1" applyFont="1" applyFill="1" applyAlignment="1"/>
    <xf numFmtId="164" fontId="2" fillId="0" borderId="0" xfId="1" applyNumberFormat="1" applyFont="1" applyFill="1" applyBorder="1" applyAlignment="1">
      <alignment horizontal="center"/>
    </xf>
    <xf numFmtId="165" fontId="2" fillId="0" borderId="0" xfId="35" applyNumberFormat="1" applyFont="1" applyBorder="1" applyAlignment="1">
      <alignment horizontal="center"/>
    </xf>
    <xf numFmtId="165" fontId="3" fillId="0" borderId="0" xfId="35" applyNumberFormat="1" applyFont="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19"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19" applyNumberFormat="1" applyFont="1" applyFill="1" applyBorder="1" applyAlignment="1">
      <alignment horizontal="left" wrapText="1"/>
    </xf>
    <xf numFmtId="165" fontId="3" fillId="2" borderId="0" xfId="35"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19" applyFont="1" applyFill="1" applyBorder="1" applyAlignment="1"/>
    <xf numFmtId="0" fontId="2" fillId="0" borderId="0" xfId="19" applyFont="1" applyFill="1" applyAlignment="1"/>
    <xf numFmtId="164" fontId="2" fillId="2" borderId="0" xfId="19" applyNumberFormat="1" applyFont="1" applyFill="1" applyAlignment="1"/>
    <xf numFmtId="43" fontId="3" fillId="2" borderId="0" xfId="1" applyFont="1" applyFill="1" applyBorder="1" applyAlignment="1">
      <alignment horizontal="left" vertical="justify" wrapText="1"/>
    </xf>
    <xf numFmtId="165" fontId="3" fillId="2" borderId="0" xfId="35"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35" applyNumberFormat="1" applyFont="1" applyFill="1" applyBorder="1" applyAlignment="1">
      <alignment horizontal="center"/>
    </xf>
    <xf numFmtId="164" fontId="2" fillId="0" borderId="0" xfId="1" applyNumberFormat="1" applyFont="1" applyFill="1" applyBorder="1" applyAlignment="1"/>
    <xf numFmtId="164" fontId="2" fillId="0" borderId="0" xfId="1" applyNumberFormat="1" applyFont="1" applyFill="1" applyAlignment="1"/>
    <xf numFmtId="0" fontId="2" fillId="0" borderId="0" xfId="19" applyFont="1" applyFill="1"/>
    <xf numFmtId="0" fontId="3" fillId="0" borderId="17" xfId="19" applyFont="1" applyFill="1" applyBorder="1" applyAlignment="1">
      <alignment wrapText="1"/>
    </xf>
    <xf numFmtId="164" fontId="3" fillId="0" borderId="17" xfId="1" applyNumberFormat="1" applyFont="1" applyFill="1" applyBorder="1" applyAlignment="1">
      <alignment wrapText="1"/>
    </xf>
    <xf numFmtId="164" fontId="3" fillId="0" borderId="11" xfId="1" applyNumberFormat="1" applyFont="1" applyFill="1" applyBorder="1" applyAlignment="1">
      <alignment horizontal="center"/>
    </xf>
    <xf numFmtId="164" fontId="3" fillId="0" borderId="3"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24" xfId="1" applyNumberFormat="1" applyFont="1" applyFill="1" applyBorder="1" applyAlignment="1">
      <alignment horizontal="center"/>
    </xf>
    <xf numFmtId="165" fontId="3" fillId="0" borderId="1" xfId="35" applyNumberFormat="1" applyFont="1" applyFill="1" applyBorder="1" applyAlignment="1">
      <alignment horizontal="center"/>
    </xf>
    <xf numFmtId="164" fontId="3" fillId="0" borderId="5" xfId="1" applyNumberFormat="1" applyFont="1" applyBorder="1" applyAlignment="1">
      <alignment horizontal="left"/>
    </xf>
    <xf numFmtId="164" fontId="3" fillId="0" borderId="11" xfId="1" applyNumberFormat="1" applyFont="1" applyBorder="1" applyAlignment="1">
      <alignment horizontal="left"/>
    </xf>
    <xf numFmtId="164" fontId="3" fillId="0" borderId="25" xfId="1" applyNumberFormat="1" applyFont="1" applyBorder="1" applyAlignment="1">
      <alignment horizontal="left"/>
    </xf>
    <xf numFmtId="164" fontId="3" fillId="0" borderId="24" xfId="1" applyNumberFormat="1" applyFont="1" applyBorder="1" applyAlignment="1">
      <alignment horizontal="left"/>
    </xf>
    <xf numFmtId="165" fontId="3" fillId="0" borderId="1" xfId="35" applyNumberFormat="1" applyFont="1" applyBorder="1" applyAlignment="1">
      <alignment horizontal="center"/>
    </xf>
    <xf numFmtId="0" fontId="3" fillId="0" borderId="0" xfId="19" applyFont="1" applyFill="1"/>
    <xf numFmtId="164" fontId="3" fillId="0" borderId="0" xfId="19" applyNumberFormat="1" applyFont="1" applyFill="1"/>
    <xf numFmtId="0" fontId="2" fillId="0" borderId="5" xfId="19" applyFont="1" applyFill="1" applyBorder="1" applyAlignment="1">
      <alignment horizontal="left"/>
    </xf>
    <xf numFmtId="164" fontId="2" fillId="0" borderId="15" xfId="1" applyNumberFormat="1" applyFont="1" applyBorder="1" applyAlignment="1">
      <alignment horizontal="center"/>
    </xf>
    <xf numFmtId="164" fontId="2" fillId="0" borderId="18" xfId="1" applyNumberFormat="1" applyFont="1" applyBorder="1" applyAlignment="1">
      <alignment horizontal="center"/>
    </xf>
    <xf numFmtId="164" fontId="2" fillId="0" borderId="3" xfId="1" applyNumberFormat="1" applyFont="1" applyBorder="1" applyAlignment="1">
      <alignment horizontal="center"/>
    </xf>
    <xf numFmtId="164" fontId="2" fillId="0" borderId="26" xfId="1" applyNumberFormat="1" applyFont="1" applyBorder="1" applyAlignment="1">
      <alignment horizontal="center"/>
    </xf>
    <xf numFmtId="164" fontId="2" fillId="0" borderId="27" xfId="1" applyNumberFormat="1" applyFont="1" applyBorder="1" applyAlignment="1">
      <alignment horizontal="center"/>
    </xf>
    <xf numFmtId="165" fontId="2" fillId="0" borderId="2" xfId="35" applyNumberFormat="1" applyFont="1" applyBorder="1" applyAlignment="1">
      <alignment horizontal="center"/>
    </xf>
    <xf numFmtId="164" fontId="2" fillId="0" borderId="0" xfId="19" applyNumberFormat="1" applyFont="1" applyFill="1"/>
    <xf numFmtId="0" fontId="3" fillId="0" borderId="5" xfId="19" applyFont="1" applyFill="1" applyBorder="1" applyAlignment="1">
      <alignment horizontal="left"/>
    </xf>
    <xf numFmtId="164" fontId="3" fillId="0" borderId="3" xfId="1" applyNumberFormat="1" applyFont="1" applyBorder="1" applyAlignment="1">
      <alignment horizontal="center"/>
    </xf>
    <xf numFmtId="164" fontId="3" fillId="0" borderId="14" xfId="1" applyNumberFormat="1" applyFont="1" applyBorder="1" applyAlignment="1">
      <alignment horizontal="center"/>
    </xf>
    <xf numFmtId="164" fontId="3" fillId="0" borderId="26" xfId="1" applyNumberFormat="1" applyFont="1" applyBorder="1" applyAlignment="1">
      <alignment horizontal="center"/>
    </xf>
    <xf numFmtId="164" fontId="3" fillId="0" borderId="27" xfId="1" applyNumberFormat="1" applyFont="1" applyBorder="1" applyAlignment="1">
      <alignment horizontal="center"/>
    </xf>
    <xf numFmtId="165" fontId="3" fillId="0" borderId="2" xfId="35" applyNumberFormat="1" applyFont="1" applyBorder="1" applyAlignment="1">
      <alignment horizontal="center"/>
    </xf>
    <xf numFmtId="164" fontId="2" fillId="0" borderId="4" xfId="1" applyNumberFormat="1" applyFont="1" applyFill="1" applyBorder="1" applyAlignment="1">
      <alignment horizontal="left" indent="1"/>
    </xf>
    <xf numFmtId="164" fontId="2" fillId="0" borderId="4" xfId="1" applyNumberFormat="1" applyFont="1" applyFill="1" applyBorder="1" applyAlignment="1">
      <alignment horizontal="left" indent="2"/>
    </xf>
    <xf numFmtId="164" fontId="2" fillId="0" borderId="18" xfId="1" applyNumberFormat="1" applyFont="1" applyFill="1" applyBorder="1" applyAlignment="1">
      <alignment horizontal="left"/>
    </xf>
    <xf numFmtId="165" fontId="2" fillId="0" borderId="0" xfId="35" applyNumberFormat="1" applyFont="1" applyFill="1" applyBorder="1" applyAlignment="1">
      <alignment horizontal="center"/>
    </xf>
    <xf numFmtId="0" fontId="2" fillId="0" borderId="5" xfId="19" applyFont="1" applyFill="1" applyBorder="1" applyAlignment="1">
      <alignment horizontal="left" indent="1"/>
    </xf>
    <xf numFmtId="164" fontId="2" fillId="0" borderId="9" xfId="1" applyNumberFormat="1" applyFont="1" applyFill="1" applyBorder="1" applyAlignment="1">
      <alignment horizontal="left" indent="1"/>
    </xf>
    <xf numFmtId="0" fontId="3" fillId="0" borderId="0" xfId="19" applyFont="1" applyFill="1" applyBorder="1"/>
    <xf numFmtId="164" fontId="2" fillId="0" borderId="4"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8" xfId="1" applyNumberFormat="1" applyFont="1" applyFill="1" applyBorder="1" applyAlignment="1">
      <alignment horizontal="center"/>
    </xf>
    <xf numFmtId="164" fontId="3" fillId="0" borderId="4"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6" xfId="1" applyNumberFormat="1" applyFont="1" applyFill="1" applyBorder="1"/>
    <xf numFmtId="164" fontId="3" fillId="0" borderId="27" xfId="1" applyNumberFormat="1" applyFont="1" applyFill="1" applyBorder="1"/>
    <xf numFmtId="165" fontId="3" fillId="0" borderId="2" xfId="35" applyNumberFormat="1" applyFont="1" applyFill="1" applyBorder="1" applyAlignment="1">
      <alignment horizontal="center"/>
    </xf>
    <xf numFmtId="164" fontId="2" fillId="0" borderId="16" xfId="1" applyNumberFormat="1" applyFont="1" applyFill="1" applyBorder="1" applyAlignment="1">
      <alignment horizontal="left"/>
    </xf>
    <xf numFmtId="164" fontId="2" fillId="0" borderId="9" xfId="1" applyNumberFormat="1" applyFont="1" applyFill="1" applyBorder="1" applyAlignment="1">
      <alignment horizontal="left"/>
    </xf>
    <xf numFmtId="164" fontId="2" fillId="0" borderId="16" xfId="1" applyNumberFormat="1" applyFont="1" applyFill="1" applyBorder="1"/>
    <xf numFmtId="164" fontId="2" fillId="0" borderId="26" xfId="1" applyNumberFormat="1" applyFont="1" applyBorder="1"/>
    <xf numFmtId="164" fontId="2" fillId="0" borderId="27" xfId="1" applyNumberFormat="1" applyFont="1" applyBorder="1"/>
    <xf numFmtId="0" fontId="2" fillId="0" borderId="5" xfId="19" applyFont="1" applyFill="1" applyBorder="1"/>
    <xf numFmtId="164" fontId="3" fillId="3" borderId="3" xfId="1" applyNumberFormat="1" applyFont="1" applyFill="1" applyBorder="1"/>
    <xf numFmtId="164" fontId="3" fillId="3" borderId="26" xfId="1" applyNumberFormat="1" applyFont="1" applyFill="1" applyBorder="1"/>
    <xf numFmtId="164" fontId="3" fillId="3" borderId="27" xfId="1" applyNumberFormat="1" applyFont="1" applyFill="1" applyBorder="1"/>
    <xf numFmtId="165" fontId="3" fillId="3" borderId="2" xfId="35" applyNumberFormat="1" applyFont="1" applyFill="1" applyBorder="1" applyAlignment="1">
      <alignment horizontal="center"/>
    </xf>
    <xf numFmtId="164" fontId="3" fillId="0" borderId="15" xfId="1" applyNumberFormat="1" applyFont="1" applyFill="1" applyBorder="1"/>
    <xf numFmtId="164" fontId="3" fillId="0" borderId="18" xfId="1" applyNumberFormat="1" applyFont="1" applyFill="1" applyBorder="1"/>
    <xf numFmtId="165" fontId="3" fillId="0" borderId="0" xfId="35" applyNumberFormat="1" applyFont="1" applyFill="1" applyBorder="1" applyAlignment="1">
      <alignment horizontal="center"/>
    </xf>
    <xf numFmtId="164" fontId="3" fillId="3" borderId="14" xfId="1" applyNumberFormat="1" applyFont="1" applyFill="1" applyBorder="1"/>
    <xf numFmtId="0" fontId="3" fillId="0" borderId="5" xfId="19" applyFont="1" applyFill="1" applyBorder="1" applyAlignment="1">
      <alignment wrapText="1"/>
    </xf>
    <xf numFmtId="164" fontId="3" fillId="0" borderId="6" xfId="1" applyNumberFormat="1" applyFont="1" applyFill="1" applyBorder="1" applyAlignment="1">
      <alignment horizontal="left"/>
    </xf>
    <xf numFmtId="164" fontId="3" fillId="0" borderId="3" xfId="1" applyNumberFormat="1" applyFont="1" applyFill="1" applyBorder="1" applyAlignment="1">
      <alignment horizontal="left"/>
    </xf>
    <xf numFmtId="164" fontId="3" fillId="0" borderId="14" xfId="1" applyNumberFormat="1" applyFont="1" applyFill="1" applyBorder="1"/>
    <xf numFmtId="0" fontId="3" fillId="0" borderId="5" xfId="19" applyFont="1" applyFill="1" applyBorder="1" applyAlignment="1">
      <alignment horizontal="left" wrapText="1" indent="1"/>
    </xf>
    <xf numFmtId="164" fontId="3" fillId="0" borderId="14" xfId="1" applyNumberFormat="1" applyFont="1" applyFill="1" applyBorder="1" applyAlignment="1">
      <alignment horizontal="center"/>
    </xf>
    <xf numFmtId="164" fontId="3" fillId="0" borderId="27" xfId="1" applyNumberFormat="1" applyFont="1" applyFill="1" applyBorder="1" applyAlignment="1">
      <alignment horizontal="center"/>
    </xf>
    <xf numFmtId="165" fontId="3" fillId="0" borderId="14" xfId="35" applyNumberFormat="1" applyFont="1" applyFill="1" applyBorder="1" applyAlignment="1">
      <alignment horizontal="center"/>
    </xf>
    <xf numFmtId="164" fontId="3" fillId="0" borderId="5" xfId="1" applyNumberFormat="1" applyFont="1" applyBorder="1" applyAlignment="1">
      <alignment horizontal="left" indent="1"/>
    </xf>
    <xf numFmtId="164" fontId="3" fillId="0" borderId="10" xfId="1" applyNumberFormat="1" applyFont="1" applyBorder="1" applyAlignment="1">
      <alignment horizontal="left"/>
    </xf>
    <xf numFmtId="165" fontId="3" fillId="0" borderId="10" xfId="35" applyNumberFormat="1" applyFont="1" applyBorder="1" applyAlignment="1">
      <alignment horizontal="center"/>
    </xf>
    <xf numFmtId="164" fontId="2" fillId="0" borderId="9" xfId="1" applyNumberFormat="1" applyFont="1" applyBorder="1" applyAlignment="1">
      <alignment horizontal="center"/>
    </xf>
    <xf numFmtId="165" fontId="2" fillId="0" borderId="9" xfId="35" applyNumberFormat="1" applyFont="1" applyBorder="1" applyAlignment="1">
      <alignment horizontal="center"/>
    </xf>
    <xf numFmtId="164" fontId="2" fillId="0" borderId="3" xfId="1" applyNumberFormat="1" applyFont="1" applyFill="1" applyBorder="1" applyAlignment="1">
      <alignment horizontal="left"/>
    </xf>
    <xf numFmtId="165" fontId="2" fillId="0" borderId="14" xfId="35" applyNumberFormat="1" applyFont="1" applyBorder="1" applyAlignment="1">
      <alignment horizontal="center"/>
    </xf>
    <xf numFmtId="0" fontId="3" fillId="0" borderId="5" xfId="19" applyFont="1" applyFill="1" applyBorder="1" applyAlignment="1">
      <alignment horizontal="left" indent="1"/>
    </xf>
    <xf numFmtId="165" fontId="3" fillId="0" borderId="14" xfId="35" applyNumberFormat="1" applyFont="1" applyBorder="1" applyAlignment="1">
      <alignment horizontal="center"/>
    </xf>
    <xf numFmtId="164" fontId="2" fillId="0" borderId="14"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19" applyFont="1" applyBorder="1" applyAlignment="1">
      <alignment horizontal="left" indent="1"/>
    </xf>
    <xf numFmtId="165" fontId="2" fillId="0" borderId="9" xfId="35" applyNumberFormat="1" applyFont="1" applyFill="1" applyBorder="1" applyAlignment="1">
      <alignment horizontal="center"/>
    </xf>
    <xf numFmtId="164" fontId="16" fillId="0" borderId="4" xfId="1" applyNumberFormat="1" applyFont="1" applyFill="1" applyBorder="1" applyAlignment="1">
      <alignment horizontal="left"/>
    </xf>
    <xf numFmtId="0" fontId="2" fillId="0" borderId="0" xfId="19" applyFont="1" applyFill="1" applyBorder="1" applyAlignment="1">
      <alignment horizontal="left" indent="1"/>
    </xf>
    <xf numFmtId="164" fontId="3" fillId="0" borderId="6" xfId="1" applyNumberFormat="1" applyFont="1" applyFill="1" applyBorder="1" applyAlignment="1">
      <alignment horizontal="left" wrapText="1" indent="1"/>
    </xf>
    <xf numFmtId="164" fontId="3" fillId="0" borderId="3" xfId="1" applyNumberFormat="1" applyFont="1" applyFill="1" applyBorder="1" applyAlignment="1">
      <alignment horizontal="left" wrapText="1" indent="1"/>
    </xf>
    <xf numFmtId="164" fontId="3" fillId="0" borderId="14" xfId="1" applyNumberFormat="1" applyFont="1" applyFill="1" applyBorder="1" applyAlignment="1">
      <alignment horizontal="left" wrapText="1" indent="1"/>
    </xf>
    <xf numFmtId="0" fontId="3" fillId="0" borderId="4" xfId="19" applyFont="1" applyFill="1" applyBorder="1" applyAlignment="1">
      <alignment horizontal="left" indent="2"/>
    </xf>
    <xf numFmtId="164" fontId="2" fillId="0" borderId="7" xfId="1" applyNumberFormat="1"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10" xfId="1" applyNumberFormat="1" applyFont="1" applyFill="1" applyBorder="1" applyAlignment="1">
      <alignment horizontal="left" indent="1"/>
    </xf>
    <xf numFmtId="164" fontId="2" fillId="0" borderId="11" xfId="1" applyNumberFormat="1" applyFont="1" applyBorder="1" applyAlignment="1">
      <alignment horizontal="center"/>
    </xf>
    <xf numFmtId="164" fontId="2" fillId="0" borderId="10" xfId="1" applyNumberFormat="1" applyFont="1" applyBorder="1" applyAlignment="1">
      <alignment horizontal="center"/>
    </xf>
    <xf numFmtId="164" fontId="2" fillId="0" borderId="25" xfId="1" applyNumberFormat="1" applyFont="1" applyBorder="1" applyAlignment="1">
      <alignment horizontal="center"/>
    </xf>
    <xf numFmtId="164" fontId="2" fillId="0" borderId="24" xfId="1" applyNumberFormat="1" applyFont="1" applyBorder="1" applyAlignment="1">
      <alignment horizontal="center"/>
    </xf>
    <xf numFmtId="0" fontId="2" fillId="0" borderId="4" xfId="19" applyFont="1" applyFill="1" applyBorder="1" applyAlignment="1">
      <alignment horizontal="left" indent="3"/>
    </xf>
    <xf numFmtId="164" fontId="2" fillId="0" borderId="5" xfId="1" applyNumberFormat="1" applyFont="1" applyFill="1" applyBorder="1" applyAlignment="1">
      <alignment horizontal="left" indent="2"/>
    </xf>
    <xf numFmtId="164" fontId="3" fillId="0" borderId="3" xfId="1" applyNumberFormat="1" applyFont="1" applyFill="1" applyBorder="1" applyAlignment="1">
      <alignment horizontal="left" indent="2"/>
    </xf>
    <xf numFmtId="0" fontId="2" fillId="0" borderId="5" xfId="19" applyFont="1" applyFill="1" applyBorder="1" applyAlignment="1">
      <alignment horizontal="left" indent="2"/>
    </xf>
    <xf numFmtId="164" fontId="3" fillId="0" borderId="5" xfId="1" applyNumberFormat="1" applyFont="1" applyFill="1" applyBorder="1" applyAlignment="1">
      <alignment wrapText="1"/>
    </xf>
    <xf numFmtId="164" fontId="3" fillId="0" borderId="18" xfId="1" applyNumberFormat="1" applyFont="1" applyBorder="1" applyAlignment="1">
      <alignment horizontal="center"/>
    </xf>
    <xf numFmtId="0" fontId="3" fillId="0" borderId="5" xfId="19"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8" xfId="1" applyNumberFormat="1" applyFont="1" applyBorder="1" applyAlignment="1">
      <alignment horizontal="left" indent="1"/>
    </xf>
    <xf numFmtId="164" fontId="2" fillId="0" borderId="9" xfId="1" applyNumberFormat="1" applyFont="1" applyBorder="1"/>
    <xf numFmtId="0" fontId="2" fillId="0" borderId="0" xfId="19" applyFont="1" applyFill="1" applyBorder="1" applyAlignment="1">
      <alignment horizontal="left"/>
    </xf>
    <xf numFmtId="0" fontId="3" fillId="3" borderId="19" xfId="19" applyFont="1" applyFill="1" applyBorder="1" applyAlignment="1">
      <alignment horizontal="left"/>
    </xf>
    <xf numFmtId="164" fontId="3" fillId="3" borderId="19" xfId="1" applyNumberFormat="1" applyFont="1" applyFill="1" applyBorder="1" applyAlignment="1">
      <alignment horizontal="left"/>
    </xf>
    <xf numFmtId="164" fontId="3" fillId="3" borderId="21" xfId="19" applyNumberFormat="1" applyFont="1" applyFill="1" applyBorder="1"/>
    <xf numFmtId="164" fontId="3" fillId="3" borderId="28" xfId="19" applyNumberFormat="1" applyFont="1" applyFill="1" applyBorder="1"/>
    <xf numFmtId="164" fontId="3" fillId="3" borderId="29" xfId="19" applyNumberFormat="1" applyFont="1" applyFill="1" applyBorder="1"/>
    <xf numFmtId="165" fontId="3" fillId="3" borderId="20" xfId="35" applyNumberFormat="1" applyFont="1" applyFill="1" applyBorder="1" applyAlignment="1">
      <alignment horizontal="center"/>
    </xf>
    <xf numFmtId="0" fontId="2" fillId="0" borderId="0" xfId="19" applyFont="1"/>
    <xf numFmtId="164" fontId="2" fillId="0" borderId="0" xfId="1" applyNumberFormat="1" applyFont="1"/>
    <xf numFmtId="0" fontId="2" fillId="0" borderId="0" xfId="19" applyFont="1" applyBorder="1"/>
    <xf numFmtId="165" fontId="2" fillId="0" borderId="0" xfId="35" applyNumberFormat="1" applyFont="1" applyAlignment="1">
      <alignment horizontal="center"/>
    </xf>
    <xf numFmtId="164" fontId="3" fillId="0" borderId="8" xfId="2" applyNumberFormat="1" applyFont="1" applyFill="1" applyBorder="1" applyAlignment="1">
      <alignment horizontal="left" vertical="center"/>
    </xf>
    <xf numFmtId="164" fontId="3" fillId="0" borderId="8" xfId="2" applyNumberFormat="1" applyFont="1" applyFill="1" applyBorder="1" applyAlignment="1">
      <alignment horizontal="center" vertical="center"/>
    </xf>
    <xf numFmtId="164" fontId="3" fillId="0" borderId="0" xfId="2" applyNumberFormat="1" applyFont="1" applyFill="1" applyBorder="1" applyAlignment="1">
      <alignment horizontal="left" vertical="center" indent="1"/>
    </xf>
    <xf numFmtId="164" fontId="3" fillId="0" borderId="0" xfId="2" applyNumberFormat="1" applyFont="1" applyFill="1" applyBorder="1" applyAlignment="1">
      <alignment horizontal="left" vertical="center" indent="2"/>
    </xf>
    <xf numFmtId="164" fontId="2"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indent="4"/>
    </xf>
    <xf numFmtId="164" fontId="2" fillId="0" borderId="0" xfId="2" applyNumberFormat="1" applyFont="1" applyFill="1" applyBorder="1" applyAlignment="1">
      <alignment vertical="center" wrapText="1"/>
    </xf>
    <xf numFmtId="164" fontId="3"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wrapText="1" indent="3"/>
    </xf>
    <xf numFmtId="164" fontId="2" fillId="0" borderId="0" xfId="2" applyNumberFormat="1" applyFont="1" applyFill="1" applyBorder="1" applyAlignment="1">
      <alignment horizontal="left" vertical="center" wrapText="1" indent="4"/>
    </xf>
    <xf numFmtId="164" fontId="2" fillId="0" borderId="0" xfId="2" applyNumberFormat="1" applyFont="1" applyFill="1" applyBorder="1" applyAlignment="1">
      <alignment horizontal="left" vertical="center" wrapText="1" indent="2"/>
    </xf>
    <xf numFmtId="164" fontId="2" fillId="0" borderId="0" xfId="2" applyNumberFormat="1" applyFont="1" applyFill="1" applyBorder="1" applyAlignment="1">
      <alignment wrapText="1"/>
    </xf>
    <xf numFmtId="37"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left" vertical="center" indent="3"/>
    </xf>
    <xf numFmtId="164" fontId="3" fillId="0" borderId="0" xfId="2" applyNumberFormat="1" applyFont="1" applyFill="1" applyBorder="1" applyAlignment="1">
      <alignment horizontal="left" indent="1"/>
    </xf>
    <xf numFmtId="164" fontId="2" fillId="0" borderId="0" xfId="2" applyNumberFormat="1" applyFont="1" applyBorder="1"/>
    <xf numFmtId="0" fontId="1" fillId="0" borderId="0" xfId="20" applyFont="1" applyBorder="1" applyAlignment="1">
      <alignment wrapText="1"/>
    </xf>
    <xf numFmtId="164" fontId="3" fillId="2" borderId="0" xfId="1" quotePrefix="1" applyNumberFormat="1" applyFont="1" applyFill="1" applyAlignment="1">
      <alignment horizontal="left"/>
    </xf>
    <xf numFmtId="164" fontId="2" fillId="0" borderId="17" xfId="1" applyNumberFormat="1" applyFont="1" applyFill="1" applyBorder="1" applyAlignment="1">
      <alignment horizontal="left"/>
    </xf>
    <xf numFmtId="164" fontId="2" fillId="0" borderId="8" xfId="1" applyNumberFormat="1" applyFont="1" applyFill="1" applyBorder="1" applyAlignment="1">
      <alignment horizontal="left"/>
    </xf>
    <xf numFmtId="164" fontId="2" fillId="0" borderId="13" xfId="1" applyNumberFormat="1" applyFont="1" applyFill="1" applyBorder="1" applyAlignment="1">
      <alignment horizontal="left"/>
    </xf>
    <xf numFmtId="164" fontId="2" fillId="0" borderId="4" xfId="1" applyNumberFormat="1" applyFont="1" applyFill="1" applyBorder="1" applyAlignment="1">
      <alignment vertical="center"/>
    </xf>
    <xf numFmtId="164" fontId="2" fillId="0" borderId="2" xfId="1" applyNumberFormat="1" applyFont="1" applyBorder="1"/>
    <xf numFmtId="164" fontId="2" fillId="0" borderId="14" xfId="1" applyNumberFormat="1" applyFont="1" applyBorder="1"/>
    <xf numFmtId="164" fontId="2" fillId="0" borderId="3" xfId="1" applyNumberFormat="1" applyFont="1" applyFill="1" applyBorder="1"/>
    <xf numFmtId="164" fontId="2" fillId="0" borderId="2" xfId="1" applyNumberFormat="1" applyFont="1" applyFill="1" applyBorder="1" applyAlignment="1">
      <alignment horizontal="left"/>
    </xf>
    <xf numFmtId="164" fontId="2" fillId="0" borderId="14" xfId="1" applyNumberFormat="1" applyFont="1" applyFill="1" applyBorder="1" applyAlignment="1">
      <alignment horizontal="left"/>
    </xf>
    <xf numFmtId="164" fontId="2" fillId="0" borderId="4" xfId="1" quotePrefix="1" applyNumberFormat="1" applyFont="1" applyFill="1" applyBorder="1" applyAlignment="1">
      <alignment horizontal="left"/>
    </xf>
    <xf numFmtId="164" fontId="2" fillId="0" borderId="4" xfId="1" applyNumberFormat="1" applyFont="1" applyFill="1" applyBorder="1" applyAlignment="1">
      <alignment wrapText="1"/>
    </xf>
    <xf numFmtId="164" fontId="2" fillId="0" borderId="9" xfId="1" applyNumberFormat="1" applyFont="1" applyFill="1" applyBorder="1" applyAlignment="1">
      <alignment wrapText="1"/>
    </xf>
    <xf numFmtId="164" fontId="2" fillId="0" borderId="0" xfId="1" applyNumberFormat="1" applyFont="1" applyFill="1" applyBorder="1" applyAlignment="1">
      <alignment wrapText="1"/>
    </xf>
    <xf numFmtId="164" fontId="3" fillId="3" borderId="19" xfId="1" applyNumberFormat="1" applyFont="1" applyFill="1" applyBorder="1"/>
    <xf numFmtId="164" fontId="3" fillId="3" borderId="21" xfId="1" applyNumberFormat="1" applyFont="1" applyFill="1" applyBorder="1"/>
    <xf numFmtId="164" fontId="3" fillId="3" borderId="20"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6" fillId="2" borderId="0" xfId="1" applyNumberFormat="1" applyFont="1" applyFill="1"/>
    <xf numFmtId="164" fontId="2" fillId="2" borderId="0" xfId="1" applyNumberFormat="1" applyFont="1" applyFill="1" applyBorder="1" applyAlignment="1">
      <alignment horizontal="left"/>
    </xf>
    <xf numFmtId="164" fontId="3" fillId="3" borderId="12" xfId="1" applyNumberFormat="1" applyFont="1" applyFill="1" applyBorder="1" applyAlignment="1">
      <alignment horizontal="center" vertical="center"/>
    </xf>
    <xf numFmtId="164" fontId="3" fillId="3" borderId="7" xfId="1" applyNumberFormat="1" applyFont="1" applyFill="1" applyBorder="1" applyAlignment="1">
      <alignment horizontal="center" vertical="center" wrapText="1"/>
    </xf>
    <xf numFmtId="164" fontId="7" fillId="3" borderId="7" xfId="1" applyNumberFormat="1" applyFont="1" applyFill="1" applyBorder="1" applyAlignment="1">
      <alignment horizontal="center" vertical="center" wrapText="1"/>
    </xf>
    <xf numFmtId="164" fontId="5" fillId="3" borderId="7"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3" fillId="3" borderId="3" xfId="1" applyNumberFormat="1" applyFont="1" applyFill="1" applyBorder="1" applyAlignment="1">
      <alignment horizontal="center"/>
    </xf>
    <xf numFmtId="164" fontId="7" fillId="3" borderId="1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Alignment="1"/>
    <xf numFmtId="164" fontId="3" fillId="0" borderId="0" xfId="1" applyNumberFormat="1" applyFont="1" applyBorder="1"/>
    <xf numFmtId="164" fontId="5" fillId="3" borderId="12"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3" fillId="2" borderId="0" xfId="2" applyNumberFormat="1" applyFont="1" applyFill="1"/>
    <xf numFmtId="164" fontId="2" fillId="0" borderId="0" xfId="2" applyNumberFormat="1" applyFont="1" applyFill="1" applyBorder="1" applyAlignment="1">
      <alignment horizontal="right" vertical="center" indent="1"/>
    </xf>
    <xf numFmtId="164" fontId="3" fillId="0" borderId="3" xfId="1" applyNumberFormat="1" applyFont="1" applyFill="1" applyBorder="1" applyAlignment="1">
      <alignment horizontal="center" wrapText="1"/>
    </xf>
    <xf numFmtId="165" fontId="3" fillId="5" borderId="0" xfId="35" applyNumberFormat="1" applyFont="1" applyFill="1" applyBorder="1" applyAlignment="1">
      <alignment horizontal="center" vertical="center"/>
    </xf>
    <xf numFmtId="43" fontId="3" fillId="5" borderId="0" xfId="1" applyFont="1" applyFill="1" applyBorder="1" applyAlignment="1">
      <alignment horizontal="center" wrapText="1"/>
    </xf>
    <xf numFmtId="164" fontId="14" fillId="5" borderId="0" xfId="1" applyNumberFormat="1" applyFont="1" applyFill="1" applyBorder="1" applyAlignment="1">
      <alignment horizontal="left"/>
    </xf>
    <xf numFmtId="164" fontId="2" fillId="5" borderId="0" xfId="1" applyNumberFormat="1" applyFont="1" applyFill="1" applyBorder="1" applyAlignment="1">
      <alignment horizontal="left"/>
    </xf>
    <xf numFmtId="165" fontId="2" fillId="5" borderId="0" xfId="35" applyNumberFormat="1" applyFont="1" applyFill="1" applyBorder="1" applyAlignment="1">
      <alignment horizontal="center"/>
    </xf>
    <xf numFmtId="164" fontId="3" fillId="5" borderId="0" xfId="1" applyNumberFormat="1" applyFont="1" applyFill="1" applyBorder="1" applyAlignment="1">
      <alignment horizontal="center" wrapText="1"/>
    </xf>
    <xf numFmtId="164" fontId="14" fillId="0" borderId="0" xfId="1" applyNumberFormat="1" applyFont="1" applyFill="1" applyBorder="1" applyAlignment="1">
      <alignment horizontal="left"/>
    </xf>
    <xf numFmtId="0" fontId="3" fillId="0" borderId="0" xfId="19" applyFont="1" applyFill="1" applyBorder="1" applyAlignment="1">
      <alignment horizontal="left"/>
    </xf>
    <xf numFmtId="164" fontId="3" fillId="0" borderId="0" xfId="19" applyNumberFormat="1" applyFont="1" applyFill="1" applyBorder="1"/>
    <xf numFmtId="164" fontId="3" fillId="3" borderId="11" xfId="1" applyNumberFormat="1" applyFont="1" applyFill="1" applyBorder="1" applyAlignment="1">
      <alignment horizontal="center" vertical="center" wrapText="1"/>
    </xf>
    <xf numFmtId="164" fontId="3" fillId="3" borderId="11" xfId="1"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0" fontId="3" fillId="2" borderId="0" xfId="59" quotePrefix="1" applyFont="1" applyFill="1" applyAlignment="1">
      <alignment horizontal="left"/>
    </xf>
    <xf numFmtId="0" fontId="2" fillId="2" borderId="0" xfId="59" applyFont="1" applyFill="1"/>
    <xf numFmtId="0" fontId="3" fillId="2" borderId="0" xfId="59" applyFont="1" applyFill="1"/>
    <xf numFmtId="0" fontId="3" fillId="2" borderId="0" xfId="59" applyFont="1" applyFill="1" applyAlignment="1">
      <alignment horizontal="left"/>
    </xf>
    <xf numFmtId="164" fontId="3" fillId="2" borderId="0" xfId="59" quotePrefix="1" applyNumberFormat="1" applyFont="1" applyFill="1" applyAlignment="1">
      <alignment horizontal="left"/>
    </xf>
    <xf numFmtId="0" fontId="2" fillId="0" borderId="0" xfId="59" applyFont="1" applyFill="1"/>
    <xf numFmtId="0" fontId="3" fillId="6" borderId="14" xfId="59" applyFont="1" applyFill="1" applyBorder="1" applyAlignment="1">
      <alignment horizontal="center" vertical="center"/>
    </xf>
    <xf numFmtId="0" fontId="3" fillId="6" borderId="3" xfId="59" applyFont="1" applyFill="1" applyBorder="1" applyAlignment="1">
      <alignment horizontal="center" vertical="center" wrapText="1"/>
    </xf>
    <xf numFmtId="0" fontId="3" fillId="6" borderId="3" xfId="59" applyFont="1" applyFill="1" applyBorder="1" applyAlignment="1">
      <alignment horizontal="center" vertical="center"/>
    </xf>
    <xf numFmtId="0" fontId="2" fillId="0" borderId="0" xfId="59" applyFont="1" applyFill="1" applyBorder="1"/>
    <xf numFmtId="0" fontId="6" fillId="0" borderId="0" xfId="59" applyFont="1" applyFill="1"/>
    <xf numFmtId="0" fontId="2" fillId="0" borderId="0" xfId="59" quotePrefix="1" applyFont="1" applyFill="1" applyBorder="1" applyAlignment="1">
      <alignment horizontal="left"/>
    </xf>
    <xf numFmtId="0" fontId="3" fillId="3" borderId="2" xfId="59" applyFont="1" applyFill="1" applyBorder="1" applyAlignment="1">
      <alignment horizontal="center"/>
    </xf>
    <xf numFmtId="0" fontId="2" fillId="0" borderId="0" xfId="59" applyFont="1"/>
    <xf numFmtId="0" fontId="26" fillId="0" borderId="0" xfId="59" applyFont="1"/>
    <xf numFmtId="49" fontId="2" fillId="0" borderId="0" xfId="2" applyNumberFormat="1" applyFont="1" applyFill="1" applyBorder="1" applyAlignment="1">
      <alignment vertical="center" wrapText="1"/>
    </xf>
    <xf numFmtId="164" fontId="2" fillId="0" borderId="0" xfId="2" applyNumberFormat="1" applyFont="1" applyFill="1" applyBorder="1" applyAlignment="1">
      <alignment horizontal="left" indent="3"/>
    </xf>
    <xf numFmtId="164" fontId="3" fillId="3" borderId="11" xfId="1" applyNumberFormat="1" applyFont="1" applyFill="1" applyBorder="1" applyAlignment="1">
      <alignment horizontal="center" vertical="center" wrapText="1"/>
    </xf>
    <xf numFmtId="164" fontId="14" fillId="5" borderId="0" xfId="1" applyNumberFormat="1" applyFont="1" applyFill="1" applyBorder="1" applyAlignment="1">
      <alignment horizontal="left" wrapText="1"/>
    </xf>
    <xf numFmtId="164" fontId="3" fillId="3" borderId="11" xfId="1" applyNumberFormat="1" applyFont="1" applyFill="1" applyBorder="1" applyAlignment="1">
      <alignment horizontal="center" vertical="center"/>
    </xf>
    <xf numFmtId="164" fontId="3" fillId="3" borderId="17" xfId="1" applyNumberFormat="1" applyFont="1" applyFill="1" applyBorder="1" applyAlignment="1">
      <alignment horizontal="center" vertical="center" wrapText="1"/>
    </xf>
    <xf numFmtId="164" fontId="3" fillId="3" borderId="13"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wrapText="1"/>
    </xf>
    <xf numFmtId="0" fontId="3" fillId="3" borderId="7" xfId="19"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164" fontId="3" fillId="4" borderId="3" xfId="1" applyNumberFormat="1"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1" xfId="19" applyFont="1" applyFill="1" applyBorder="1" applyAlignment="1">
      <alignment horizontal="center" vertical="center" wrapText="1"/>
    </xf>
    <xf numFmtId="0" fontId="3" fillId="3" borderId="10" xfId="19" applyFont="1" applyFill="1" applyBorder="1" applyAlignment="1">
      <alignment horizontal="center" vertical="center" wrapText="1"/>
    </xf>
    <xf numFmtId="165" fontId="3" fillId="3" borderId="8" xfId="35" applyNumberFormat="1" applyFont="1" applyFill="1" applyBorder="1" applyAlignment="1">
      <alignment horizontal="center" vertical="center" wrapText="1"/>
    </xf>
    <xf numFmtId="165" fontId="3" fillId="3" borderId="0" xfId="35" applyNumberFormat="1" applyFont="1" applyFill="1" applyBorder="1" applyAlignment="1">
      <alignment horizontal="center" vertical="center" wrapText="1"/>
    </xf>
    <xf numFmtId="165" fontId="3" fillId="3" borderId="2" xfId="35" applyNumberFormat="1" applyFont="1" applyFill="1" applyBorder="1" applyAlignment="1">
      <alignment horizontal="center" vertical="center" wrapText="1"/>
    </xf>
    <xf numFmtId="0" fontId="3" fillId="3" borderId="12" xfId="19" applyFont="1" applyFill="1" applyBorder="1" applyAlignment="1">
      <alignment horizontal="center" vertical="center" wrapText="1"/>
    </xf>
    <xf numFmtId="0" fontId="3" fillId="3" borderId="4" xfId="19" applyFont="1" applyFill="1" applyBorder="1" applyAlignment="1">
      <alignment horizontal="center" vertical="center" wrapText="1"/>
    </xf>
    <xf numFmtId="0" fontId="3" fillId="3" borderId="3" xfId="19" applyFont="1" applyFill="1" applyBorder="1" applyAlignment="1">
      <alignment horizontal="center" vertical="center" wrapText="1"/>
    </xf>
    <xf numFmtId="0" fontId="3" fillId="4" borderId="12" xfId="19" applyFont="1" applyFill="1" applyBorder="1" applyAlignment="1">
      <alignment horizontal="center" vertical="center" wrapText="1"/>
    </xf>
    <xf numFmtId="0" fontId="3" fillId="4" borderId="4" xfId="19" applyFont="1" applyFill="1" applyBorder="1" applyAlignment="1">
      <alignment horizontal="center" vertical="center" wrapText="1"/>
    </xf>
    <xf numFmtId="0" fontId="3" fillId="4" borderId="3" xfId="19" applyFont="1" applyFill="1" applyBorder="1" applyAlignment="1">
      <alignment horizontal="center" vertical="center" wrapText="1"/>
    </xf>
    <xf numFmtId="0" fontId="3" fillId="3" borderId="11" xfId="19" applyFont="1" applyFill="1" applyBorder="1" applyAlignment="1">
      <alignment horizontal="center" vertical="center" wrapText="1"/>
    </xf>
    <xf numFmtId="0" fontId="5" fillId="3" borderId="11" xfId="19" applyFont="1" applyFill="1" applyBorder="1" applyAlignment="1">
      <alignment horizontal="center" vertical="center" wrapText="1"/>
    </xf>
    <xf numFmtId="0" fontId="3" fillId="6" borderId="11" xfId="59" applyFont="1" applyFill="1" applyBorder="1" applyAlignment="1">
      <alignment horizontal="center" vertical="center" wrapText="1"/>
    </xf>
    <xf numFmtId="0" fontId="3" fillId="6" borderId="12" xfId="59" applyFont="1" applyFill="1" applyBorder="1" applyAlignment="1">
      <alignment horizontal="center" vertical="center"/>
    </xf>
    <xf numFmtId="0" fontId="3" fillId="6" borderId="3" xfId="59" applyFont="1" applyFill="1" applyBorder="1" applyAlignment="1">
      <alignment horizontal="center" vertical="center"/>
    </xf>
    <xf numFmtId="164" fontId="3" fillId="6" borderId="1" xfId="59" applyNumberFormat="1" applyFont="1" applyFill="1" applyBorder="1" applyAlignment="1">
      <alignment horizontal="center" vertical="center"/>
    </xf>
    <xf numFmtId="164" fontId="3" fillId="6" borderId="10" xfId="59" applyNumberFormat="1" applyFont="1" applyFill="1" applyBorder="1" applyAlignment="1">
      <alignment horizontal="center" vertical="center"/>
    </xf>
    <xf numFmtId="0" fontId="3" fillId="6" borderId="13" xfId="59" applyFont="1" applyFill="1" applyBorder="1" applyAlignment="1">
      <alignment horizontal="center" vertical="center" wrapText="1"/>
    </xf>
    <xf numFmtId="0" fontId="3" fillId="6" borderId="9" xfId="59" applyFont="1" applyFill="1" applyBorder="1" applyAlignment="1">
      <alignment horizontal="center" vertical="center" wrapText="1"/>
    </xf>
    <xf numFmtId="164" fontId="3" fillId="0" borderId="12" xfId="2" applyNumberFormat="1" applyFont="1" applyFill="1" applyBorder="1" applyAlignment="1">
      <alignment horizontal="center" vertical="center"/>
    </xf>
    <xf numFmtId="164" fontId="3" fillId="0" borderId="3"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wrapText="1"/>
    </xf>
  </cellXfs>
  <cellStyles count="60">
    <cellStyle name="Comma 10" xfId="40"/>
    <cellStyle name="Comma 11" xfId="1"/>
    <cellStyle name="Comma 12" xfId="43"/>
    <cellStyle name="Comma 13" xfId="47"/>
    <cellStyle name="Comma 14" xfId="49"/>
    <cellStyle name="Comma 15" xfId="52"/>
    <cellStyle name="Comma 16" xfId="55"/>
    <cellStyle name="Comma 2" xfId="2"/>
    <cellStyle name="Comma 2 2" xfId="3"/>
    <cellStyle name="Comma 2 2 2" xfId="4"/>
    <cellStyle name="Comma 2 2 3" xfId="5"/>
    <cellStyle name="Comma 2 3" xfId="6"/>
    <cellStyle name="Comma 2 4" xfId="7"/>
    <cellStyle name="Comma 2 5" xfId="8"/>
    <cellStyle name="Comma 2 6" xfId="9"/>
    <cellStyle name="Comma 2 7" xfId="10"/>
    <cellStyle name="Comma 3" xfId="11"/>
    <cellStyle name="Comma 3 2" xfId="12"/>
    <cellStyle name="Comma 4" xfId="13"/>
    <cellStyle name="Comma 5" xfId="14"/>
    <cellStyle name="Comma 6" xfId="15"/>
    <cellStyle name="Comma 7" xfId="16"/>
    <cellStyle name="Comma 8" xfId="17"/>
    <cellStyle name="Comma 9" xfId="18"/>
    <cellStyle name="Normal" xfId="0" builtinId="0"/>
    <cellStyle name="Normal 10" xfId="45"/>
    <cellStyle name="Normal 11" xfId="46"/>
    <cellStyle name="Normal 12" xfId="51"/>
    <cellStyle name="Normal 13" xfId="54"/>
    <cellStyle name="Normal 14" xfId="57"/>
    <cellStyle name="Normal 15" xfId="58"/>
    <cellStyle name="Normal 16" xfId="59"/>
    <cellStyle name="Normal 2" xfId="19"/>
    <cellStyle name="Normal 2 2" xfId="20"/>
    <cellStyle name="Normal 2 3" xfId="21"/>
    <cellStyle name="Normal 2 4" xfId="22"/>
    <cellStyle name="Normal 2 5" xfId="23"/>
    <cellStyle name="Normal 2 6" xfId="24"/>
    <cellStyle name="Normal 3" xfId="25"/>
    <cellStyle name="Normal 3 2" xfId="26"/>
    <cellStyle name="Normal 3_2015 ALLOTMENT REPORT-FEB. 28" xfId="27"/>
    <cellStyle name="Normal 4" xfId="28"/>
    <cellStyle name="Normal 5" xfId="29"/>
    <cellStyle name="Normal 6" xfId="30"/>
    <cellStyle name="Normal 6 2" xfId="31"/>
    <cellStyle name="Normal 6_2015 ALLOTMENT REPORT-FEB. 28" xfId="32"/>
    <cellStyle name="Normal 7" xfId="33"/>
    <cellStyle name="Normal 8" xfId="34"/>
    <cellStyle name="Normal 9" xfId="42"/>
    <cellStyle name="Percent 10" xfId="50"/>
    <cellStyle name="Percent 11" xfId="53"/>
    <cellStyle name="Percent 12" xfId="56"/>
    <cellStyle name="Percent 2" xfId="35"/>
    <cellStyle name="Percent 3" xfId="36"/>
    <cellStyle name="Percent 4" xfId="37"/>
    <cellStyle name="Percent 5" xfId="38"/>
    <cellStyle name="Percent 6" xfId="39"/>
    <cellStyle name="Percent 7" xfId="41"/>
    <cellStyle name="Percent 8" xfId="44"/>
    <cellStyle name="Percent 9" xfId="48"/>
  </cellStyles>
  <dxfs count="0"/>
  <tableStyles count="0" defaultTableStyle="TableStyleMedium9" defaultPivotStyle="PivotStyleLight16"/>
  <colors>
    <mruColors>
      <color rgb="FFDDDDDD"/>
      <color rgb="FFB2B2B2"/>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2197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MONTHLY%20REPORT/2016%20ALLOTMENT%20REPORT-Ap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SCHEDULE/2016%20SCHEDULE-Ap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ALLOTMEN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ByAgency-Adj"/>
      <sheetName val="Total"/>
      <sheetName val="BYDEPT-adj"/>
      <sheetName val="WP"/>
      <sheetName val="WP-monthly"/>
    </sheetNames>
    <sheetDataSet>
      <sheetData sheetId="0"/>
      <sheetData sheetId="1"/>
      <sheetData sheetId="2"/>
      <sheetData sheetId="3">
        <row r="299">
          <cell r="F299">
            <v>25475000</v>
          </cell>
        </row>
      </sheetData>
      <sheetData sheetId="4">
        <row r="1">
          <cell r="A1" t="str">
            <v>CY 2016 PROGRAM, ALLOTMENT RELEASES, BALANCE</v>
          </cell>
        </row>
        <row r="2">
          <cell r="A2" t="str">
            <v>JANUARY 1- APRIL 30, 2016</v>
          </cell>
        </row>
        <row r="8">
          <cell r="F8">
            <v>1662817041</v>
          </cell>
          <cell r="AE8">
            <v>-42921366</v>
          </cell>
          <cell r="BD8">
            <v>1493131298</v>
          </cell>
        </row>
        <row r="15">
          <cell r="F15">
            <v>411905257</v>
          </cell>
        </row>
        <row r="23">
          <cell r="F23">
            <v>123510788</v>
          </cell>
        </row>
        <row r="28">
          <cell r="F28">
            <v>18271757</v>
          </cell>
        </row>
        <row r="32">
          <cell r="F32">
            <v>384287164</v>
          </cell>
        </row>
        <row r="55">
          <cell r="F55">
            <v>5635834</v>
          </cell>
          <cell r="BD55">
            <v>5510532</v>
          </cell>
        </row>
        <row r="92">
          <cell r="F92">
            <v>408287555</v>
          </cell>
          <cell r="AE92">
            <v>42921366</v>
          </cell>
          <cell r="BD92">
            <v>127625750</v>
          </cell>
        </row>
        <row r="112">
          <cell r="F112">
            <v>31240142</v>
          </cell>
          <cell r="BD112">
            <v>32818275</v>
          </cell>
        </row>
        <row r="113">
          <cell r="F113">
            <v>428619518</v>
          </cell>
          <cell r="BD113">
            <v>428619518</v>
          </cell>
        </row>
        <row r="114">
          <cell r="F114">
            <v>331</v>
          </cell>
          <cell r="BD114">
            <v>331</v>
          </cell>
        </row>
        <row r="115">
          <cell r="F115">
            <v>64410</v>
          </cell>
          <cell r="BD115">
            <v>64410</v>
          </cell>
        </row>
        <row r="117">
          <cell r="F117">
            <v>13090992</v>
          </cell>
          <cell r="BD117">
            <v>1662698</v>
          </cell>
        </row>
        <row r="118">
          <cell r="F118">
            <v>12908011</v>
          </cell>
          <cell r="BD118">
            <v>7041784</v>
          </cell>
        </row>
        <row r="119">
          <cell r="BD119">
            <v>0</v>
          </cell>
        </row>
        <row r="120">
          <cell r="F120">
            <v>26500000</v>
          </cell>
          <cell r="BD120">
            <v>737000</v>
          </cell>
        </row>
        <row r="121">
          <cell r="F121">
            <v>392797000</v>
          </cell>
          <cell r="BD121">
            <v>392797000</v>
          </cell>
        </row>
        <row r="122">
          <cell r="BD122">
            <v>1945750</v>
          </cell>
        </row>
        <row r="129">
          <cell r="BD129">
            <v>5239035</v>
          </cell>
        </row>
        <row r="213">
          <cell r="BD213">
            <v>11810951</v>
          </cell>
        </row>
        <row r="247">
          <cell r="BD247">
            <v>0</v>
          </cell>
        </row>
        <row r="250">
          <cell r="BD250">
            <v>0</v>
          </cell>
        </row>
        <row r="251">
          <cell r="BD251">
            <v>302462</v>
          </cell>
        </row>
        <row r="252">
          <cell r="BD252">
            <v>0</v>
          </cell>
        </row>
        <row r="253">
          <cell r="BD253">
            <v>863410</v>
          </cell>
        </row>
        <row r="254">
          <cell r="BD254">
            <v>814868</v>
          </cell>
        </row>
        <row r="255">
          <cell r="BD255">
            <v>0</v>
          </cell>
        </row>
        <row r="256">
          <cell r="BD256">
            <v>0</v>
          </cell>
        </row>
        <row r="257">
          <cell r="BD257">
            <v>0</v>
          </cell>
        </row>
        <row r="258">
          <cell r="BD258">
            <v>0</v>
          </cell>
        </row>
        <row r="259">
          <cell r="BD259">
            <v>0</v>
          </cell>
        </row>
      </sheetData>
      <sheetData sheetId="5"/>
      <sheetData sheetId="6"/>
      <sheetData sheetId="7"/>
      <sheetData sheetId="8"/>
      <sheetData sheetId="9"/>
      <sheetData sheetId="10"/>
      <sheetData sheetId="11"/>
      <sheetData sheetId="12"/>
      <sheetData sheetId="13">
        <row r="9">
          <cell r="F9">
            <v>13558427</v>
          </cell>
          <cell r="AE9">
            <v>0</v>
          </cell>
          <cell r="BD9">
            <v>12742220</v>
          </cell>
        </row>
        <row r="10">
          <cell r="F10">
            <v>2825998</v>
          </cell>
          <cell r="AE10">
            <v>0</v>
          </cell>
          <cell r="BD10">
            <v>2561575</v>
          </cell>
        </row>
        <row r="11">
          <cell r="F11">
            <v>500000</v>
          </cell>
          <cell r="AE11">
            <v>0</v>
          </cell>
          <cell r="BD11">
            <v>229295</v>
          </cell>
        </row>
        <row r="12">
          <cell r="F12">
            <v>10132358</v>
          </cell>
          <cell r="AE12">
            <v>0</v>
          </cell>
          <cell r="BD12">
            <v>9980438</v>
          </cell>
        </row>
        <row r="13">
          <cell r="F13">
            <v>48447476</v>
          </cell>
          <cell r="AE13">
            <v>-7377167</v>
          </cell>
          <cell r="BD13">
            <v>40999384</v>
          </cell>
        </row>
        <row r="14">
          <cell r="F14">
            <v>1385609</v>
          </cell>
          <cell r="AE14">
            <v>165235</v>
          </cell>
          <cell r="BD14">
            <v>1520439</v>
          </cell>
        </row>
        <row r="16">
          <cell r="F16">
            <v>40152403</v>
          </cell>
          <cell r="AE16">
            <v>35843308</v>
          </cell>
          <cell r="BD16">
            <v>56899704</v>
          </cell>
        </row>
        <row r="17">
          <cell r="F17">
            <v>371752854</v>
          </cell>
          <cell r="AE17">
            <v>-109025808</v>
          </cell>
          <cell r="BD17">
            <v>248660523</v>
          </cell>
        </row>
        <row r="18">
          <cell r="F18">
            <v>47414727</v>
          </cell>
          <cell r="AE18">
            <v>0</v>
          </cell>
          <cell r="BD18">
            <v>42022107</v>
          </cell>
        </row>
        <row r="19">
          <cell r="F19">
            <v>795440</v>
          </cell>
          <cell r="AE19">
            <v>0</v>
          </cell>
          <cell r="BD19">
            <v>760919</v>
          </cell>
        </row>
        <row r="20">
          <cell r="F20">
            <v>21843120</v>
          </cell>
          <cell r="AE20">
            <v>0</v>
          </cell>
          <cell r="BD20">
            <v>21788283</v>
          </cell>
        </row>
        <row r="21">
          <cell r="F21">
            <v>18742524</v>
          </cell>
          <cell r="AE21">
            <v>0</v>
          </cell>
          <cell r="BD21">
            <v>18368846</v>
          </cell>
        </row>
        <row r="22">
          <cell r="F22">
            <v>20675618</v>
          </cell>
          <cell r="AE22">
            <v>0</v>
          </cell>
          <cell r="BD22">
            <v>20381291</v>
          </cell>
        </row>
        <row r="24">
          <cell r="F24">
            <v>40406791.546000004</v>
          </cell>
          <cell r="AE24">
            <v>2681410</v>
          </cell>
          <cell r="BD24">
            <v>37832768</v>
          </cell>
        </row>
        <row r="25">
          <cell r="F25">
            <v>83103996.453999996</v>
          </cell>
          <cell r="AE25">
            <v>-49963808</v>
          </cell>
          <cell r="BD25">
            <v>30477807</v>
          </cell>
        </row>
        <row r="26">
          <cell r="F26">
            <v>124229290</v>
          </cell>
          <cell r="AE26">
            <v>0</v>
          </cell>
          <cell r="BD26">
            <v>116671884</v>
          </cell>
        </row>
        <row r="27">
          <cell r="F27">
            <v>12966075</v>
          </cell>
          <cell r="AE27">
            <v>0</v>
          </cell>
          <cell r="BD27">
            <v>12276984</v>
          </cell>
        </row>
        <row r="29">
          <cell r="F29">
            <v>14267923</v>
          </cell>
          <cell r="AE29">
            <v>0</v>
          </cell>
          <cell r="BD29">
            <v>14163345</v>
          </cell>
        </row>
        <row r="30">
          <cell r="F30">
            <v>4003834</v>
          </cell>
          <cell r="AE30">
            <v>0</v>
          </cell>
          <cell r="BD30">
            <v>3931773</v>
          </cell>
        </row>
        <row r="31">
          <cell r="F31">
            <v>117521116</v>
          </cell>
          <cell r="AE31">
            <v>0</v>
          </cell>
          <cell r="BD31">
            <v>92452685</v>
          </cell>
        </row>
        <row r="33">
          <cell r="F33">
            <v>151724130</v>
          </cell>
          <cell r="AE33">
            <v>84920699</v>
          </cell>
          <cell r="BD33">
            <v>199858753</v>
          </cell>
        </row>
        <row r="34">
          <cell r="F34">
            <v>232563034</v>
          </cell>
          <cell r="AE34">
            <v>0</v>
          </cell>
          <cell r="BD34">
            <v>232389375</v>
          </cell>
        </row>
        <row r="35">
          <cell r="F35">
            <v>18029275</v>
          </cell>
          <cell r="AE35">
            <v>0</v>
          </cell>
          <cell r="BD35">
            <v>17890002</v>
          </cell>
        </row>
        <row r="36">
          <cell r="F36">
            <v>110816621</v>
          </cell>
          <cell r="AE36">
            <v>-632830</v>
          </cell>
          <cell r="BD36">
            <v>107375790</v>
          </cell>
        </row>
        <row r="37">
          <cell r="F37">
            <v>3619744</v>
          </cell>
          <cell r="AE37">
            <v>0</v>
          </cell>
          <cell r="BD37">
            <v>3601158</v>
          </cell>
        </row>
        <row r="38">
          <cell r="F38">
            <v>4189316</v>
          </cell>
          <cell r="AE38">
            <v>0</v>
          </cell>
          <cell r="BD38">
            <v>4150400</v>
          </cell>
        </row>
        <row r="39">
          <cell r="F39">
            <v>42680486</v>
          </cell>
          <cell r="AE39">
            <v>0</v>
          </cell>
          <cell r="BD39">
            <v>41781256</v>
          </cell>
        </row>
        <row r="40">
          <cell r="F40">
            <v>5637609</v>
          </cell>
          <cell r="AE40">
            <v>0</v>
          </cell>
          <cell r="BD40">
            <v>5264098</v>
          </cell>
        </row>
        <row r="41">
          <cell r="F41">
            <v>1201666</v>
          </cell>
          <cell r="AE41">
            <v>0</v>
          </cell>
          <cell r="BD41">
            <v>1050245</v>
          </cell>
        </row>
        <row r="42">
          <cell r="F42">
            <v>28492010</v>
          </cell>
          <cell r="AE42">
            <v>467595</v>
          </cell>
          <cell r="BD42">
            <v>27657148</v>
          </cell>
        </row>
        <row r="43">
          <cell r="F43">
            <v>2883</v>
          </cell>
          <cell r="AE43">
            <v>0</v>
          </cell>
          <cell r="BD43">
            <v>2883</v>
          </cell>
        </row>
        <row r="44">
          <cell r="F44">
            <v>26007288</v>
          </cell>
          <cell r="AE44">
            <v>0</v>
          </cell>
          <cell r="BD44">
            <v>25496575</v>
          </cell>
        </row>
        <row r="45">
          <cell r="F45">
            <v>1254964</v>
          </cell>
          <cell r="AE45">
            <v>0</v>
          </cell>
          <cell r="BD45">
            <v>1250763</v>
          </cell>
        </row>
        <row r="46">
          <cell r="F46">
            <v>8929092</v>
          </cell>
          <cell r="AE46">
            <v>0</v>
          </cell>
          <cell r="BD46">
            <v>8241212</v>
          </cell>
        </row>
        <row r="47">
          <cell r="F47">
            <v>16004848</v>
          </cell>
          <cell r="AE47">
            <v>0</v>
          </cell>
          <cell r="BD47">
            <v>16004848</v>
          </cell>
        </row>
        <row r="48">
          <cell r="F48">
            <v>2001880</v>
          </cell>
          <cell r="AE48">
            <v>0</v>
          </cell>
          <cell r="BD48">
            <v>1995792</v>
          </cell>
        </row>
        <row r="49">
          <cell r="F49">
            <v>439671</v>
          </cell>
          <cell r="AE49">
            <v>0</v>
          </cell>
          <cell r="BD49">
            <v>395231</v>
          </cell>
        </row>
        <row r="52">
          <cell r="F52">
            <v>98233</v>
          </cell>
          <cell r="AE52">
            <v>0</v>
          </cell>
          <cell r="BD52">
            <v>69233</v>
          </cell>
        </row>
        <row r="53">
          <cell r="F53">
            <v>237952</v>
          </cell>
          <cell r="AE53">
            <v>0</v>
          </cell>
          <cell r="BD53">
            <v>93952</v>
          </cell>
        </row>
        <row r="54">
          <cell r="F54">
            <v>86184</v>
          </cell>
          <cell r="AE54">
            <v>0</v>
          </cell>
          <cell r="BD54">
            <v>83814</v>
          </cell>
        </row>
        <row r="56">
          <cell r="F56">
            <v>5402214</v>
          </cell>
          <cell r="AE56">
            <v>0</v>
          </cell>
          <cell r="BD56">
            <v>5277786</v>
          </cell>
        </row>
        <row r="57">
          <cell r="F57">
            <v>233620</v>
          </cell>
          <cell r="AE57">
            <v>0</v>
          </cell>
          <cell r="BD57">
            <v>232746</v>
          </cell>
        </row>
        <row r="58">
          <cell r="F58">
            <v>63093</v>
          </cell>
          <cell r="AE58">
            <v>0</v>
          </cell>
          <cell r="BD58">
            <v>63093</v>
          </cell>
        </row>
        <row r="59">
          <cell r="F59">
            <v>115175</v>
          </cell>
          <cell r="AE59">
            <v>0</v>
          </cell>
          <cell r="BD59">
            <v>115175</v>
          </cell>
        </row>
        <row r="60">
          <cell r="F60">
            <v>465917</v>
          </cell>
          <cell r="AE60">
            <v>0</v>
          </cell>
          <cell r="BD60">
            <v>465917</v>
          </cell>
        </row>
        <row r="61">
          <cell r="F61">
            <v>51557</v>
          </cell>
          <cell r="AE61">
            <v>0</v>
          </cell>
          <cell r="BD61">
            <v>51557</v>
          </cell>
        </row>
        <row r="62">
          <cell r="F62">
            <v>75939</v>
          </cell>
          <cell r="AE62">
            <v>0</v>
          </cell>
          <cell r="BD62">
            <v>75939</v>
          </cell>
        </row>
        <row r="63">
          <cell r="F63">
            <v>68548</v>
          </cell>
          <cell r="AE63">
            <v>0</v>
          </cell>
          <cell r="BD63">
            <v>65938</v>
          </cell>
        </row>
        <row r="64">
          <cell r="F64">
            <v>115965</v>
          </cell>
          <cell r="AE64">
            <v>0</v>
          </cell>
          <cell r="BD64">
            <v>112503</v>
          </cell>
        </row>
        <row r="65">
          <cell r="F65">
            <v>188098</v>
          </cell>
          <cell r="AE65">
            <v>0</v>
          </cell>
          <cell r="BD65">
            <v>183967</v>
          </cell>
        </row>
        <row r="66">
          <cell r="F66">
            <v>122695</v>
          </cell>
          <cell r="AE66">
            <v>0</v>
          </cell>
          <cell r="BD66">
            <v>122695</v>
          </cell>
        </row>
        <row r="67">
          <cell r="F67">
            <v>117201</v>
          </cell>
          <cell r="AE67">
            <v>0</v>
          </cell>
          <cell r="BD67">
            <v>117089</v>
          </cell>
        </row>
        <row r="68">
          <cell r="F68">
            <v>23734</v>
          </cell>
          <cell r="AE68">
            <v>0</v>
          </cell>
          <cell r="BD68">
            <v>23601</v>
          </cell>
        </row>
        <row r="69">
          <cell r="F69">
            <v>195604</v>
          </cell>
          <cell r="AE69">
            <v>0</v>
          </cell>
          <cell r="BD69">
            <v>195604</v>
          </cell>
        </row>
        <row r="71">
          <cell r="F71">
            <v>186838</v>
          </cell>
          <cell r="AE71">
            <v>0</v>
          </cell>
          <cell r="BD71">
            <v>108838</v>
          </cell>
        </row>
        <row r="72">
          <cell r="F72">
            <v>930200</v>
          </cell>
          <cell r="AE72">
            <v>0</v>
          </cell>
          <cell r="BD72">
            <v>909500</v>
          </cell>
        </row>
        <row r="73">
          <cell r="F73">
            <v>267195</v>
          </cell>
          <cell r="AE73">
            <v>0</v>
          </cell>
          <cell r="BD73">
            <v>262868</v>
          </cell>
        </row>
        <row r="74">
          <cell r="F74">
            <v>124525</v>
          </cell>
          <cell r="AE74">
            <v>0</v>
          </cell>
          <cell r="BD74">
            <v>123886</v>
          </cell>
        </row>
        <row r="75">
          <cell r="F75">
            <v>858821</v>
          </cell>
          <cell r="AE75">
            <v>0</v>
          </cell>
          <cell r="BD75">
            <v>830738</v>
          </cell>
        </row>
        <row r="76">
          <cell r="F76">
            <v>464227</v>
          </cell>
          <cell r="AE76">
            <v>0</v>
          </cell>
          <cell r="BD76">
            <v>456920</v>
          </cell>
        </row>
        <row r="77">
          <cell r="F77">
            <v>581899</v>
          </cell>
          <cell r="AE77">
            <v>0</v>
          </cell>
          <cell r="BD77">
            <v>559427</v>
          </cell>
        </row>
        <row r="78">
          <cell r="F78">
            <v>139807</v>
          </cell>
          <cell r="AE78">
            <v>0</v>
          </cell>
          <cell r="BD78">
            <v>139807</v>
          </cell>
        </row>
        <row r="79">
          <cell r="F79">
            <v>399475</v>
          </cell>
          <cell r="AE79">
            <v>0</v>
          </cell>
          <cell r="BD79">
            <v>395707</v>
          </cell>
        </row>
        <row r="80">
          <cell r="F80">
            <v>767913</v>
          </cell>
          <cell r="AE80">
            <v>0</v>
          </cell>
          <cell r="BD80">
            <v>767913</v>
          </cell>
        </row>
        <row r="81">
          <cell r="F81">
            <v>44074</v>
          </cell>
          <cell r="AE81">
            <v>0</v>
          </cell>
          <cell r="BD81">
            <v>44074</v>
          </cell>
        </row>
        <row r="82">
          <cell r="F82">
            <v>135409</v>
          </cell>
          <cell r="AE82">
            <v>0</v>
          </cell>
          <cell r="BD82">
            <v>135409</v>
          </cell>
        </row>
        <row r="83">
          <cell r="F83">
            <v>60825</v>
          </cell>
          <cell r="AE83">
            <v>0</v>
          </cell>
          <cell r="BD83">
            <v>60811</v>
          </cell>
        </row>
        <row r="84">
          <cell r="F84">
            <v>957102</v>
          </cell>
          <cell r="AE84">
            <v>0</v>
          </cell>
          <cell r="BD84">
            <v>947102</v>
          </cell>
        </row>
        <row r="85">
          <cell r="F85">
            <v>121067</v>
          </cell>
          <cell r="AE85">
            <v>0</v>
          </cell>
          <cell r="BD85">
            <v>121067</v>
          </cell>
        </row>
        <row r="86">
          <cell r="F86">
            <v>189872</v>
          </cell>
          <cell r="AE86">
            <v>0</v>
          </cell>
          <cell r="BD86">
            <v>189413</v>
          </cell>
        </row>
        <row r="87">
          <cell r="F87">
            <v>129274</v>
          </cell>
          <cell r="AE87">
            <v>0</v>
          </cell>
          <cell r="BD87">
            <v>129274</v>
          </cell>
        </row>
        <row r="88">
          <cell r="F88">
            <v>73138</v>
          </cell>
          <cell r="AE88">
            <v>0</v>
          </cell>
          <cell r="BD88">
            <v>73138</v>
          </cell>
        </row>
        <row r="89">
          <cell r="F89">
            <v>42705</v>
          </cell>
          <cell r="AE89">
            <v>0</v>
          </cell>
          <cell r="BD89">
            <v>42705</v>
          </cell>
        </row>
        <row r="90">
          <cell r="F90">
            <v>360849</v>
          </cell>
          <cell r="AE90">
            <v>0</v>
          </cell>
          <cell r="BD90">
            <v>354293</v>
          </cell>
        </row>
        <row r="93">
          <cell r="F93">
            <v>103453120</v>
          </cell>
          <cell r="AE93">
            <v>42921366</v>
          </cell>
          <cell r="BD93">
            <v>42497904</v>
          </cell>
        </row>
        <row r="95">
          <cell r="F95">
            <v>35917970</v>
          </cell>
          <cell r="AE95">
            <v>0</v>
          </cell>
          <cell r="BD95">
            <v>956669</v>
          </cell>
        </row>
        <row r="96">
          <cell r="F96">
            <v>1959245</v>
          </cell>
          <cell r="AE96">
            <v>0</v>
          </cell>
          <cell r="BD96">
            <v>1952326</v>
          </cell>
        </row>
        <row r="97">
          <cell r="F97">
            <v>50000</v>
          </cell>
          <cell r="AE97">
            <v>0</v>
          </cell>
          <cell r="BD97">
            <v>12368</v>
          </cell>
        </row>
        <row r="98">
          <cell r="F98">
            <v>19076671</v>
          </cell>
          <cell r="AE98">
            <v>0</v>
          </cell>
          <cell r="BD98">
            <v>18360633</v>
          </cell>
        </row>
        <row r="99">
          <cell r="F99">
            <v>200000</v>
          </cell>
          <cell r="AE99">
            <v>0</v>
          </cell>
          <cell r="BD99">
            <v>0</v>
          </cell>
        </row>
        <row r="101">
          <cell r="F101">
            <v>2500000</v>
          </cell>
          <cell r="AE101">
            <v>0</v>
          </cell>
          <cell r="BD101">
            <v>84448</v>
          </cell>
        </row>
        <row r="103">
          <cell r="F103">
            <v>0</v>
          </cell>
          <cell r="AE103">
            <v>0</v>
          </cell>
          <cell r="BD103">
            <v>0</v>
          </cell>
        </row>
        <row r="105">
          <cell r="F105">
            <v>0</v>
          </cell>
          <cell r="AE105">
            <v>0</v>
          </cell>
          <cell r="BD105">
            <v>0</v>
          </cell>
        </row>
        <row r="106">
          <cell r="F106">
            <v>96261997</v>
          </cell>
          <cell r="AE106">
            <v>0</v>
          </cell>
          <cell r="BD106">
            <v>21332216</v>
          </cell>
        </row>
        <row r="107">
          <cell r="F107">
            <v>38895531</v>
          </cell>
          <cell r="AE107">
            <v>0</v>
          </cell>
          <cell r="BD107">
            <v>1505000</v>
          </cell>
        </row>
        <row r="108">
          <cell r="F108">
            <v>109973021</v>
          </cell>
          <cell r="AE108">
            <v>0</v>
          </cell>
          <cell r="BD108">
            <v>40924186</v>
          </cell>
        </row>
        <row r="109">
          <cell r="F109">
            <v>0</v>
          </cell>
          <cell r="AE109">
            <v>0</v>
          </cell>
          <cell r="BD109">
            <v>0</v>
          </cell>
        </row>
        <row r="112">
          <cell r="F112">
            <v>31240142</v>
          </cell>
          <cell r="AE112">
            <v>0</v>
          </cell>
          <cell r="BD112">
            <v>32818275</v>
          </cell>
        </row>
        <row r="113">
          <cell r="F113">
            <v>428619518</v>
          </cell>
          <cell r="AE113">
            <v>0</v>
          </cell>
          <cell r="BD113">
            <v>428619518</v>
          </cell>
        </row>
        <row r="114">
          <cell r="F114">
            <v>331</v>
          </cell>
          <cell r="AE114">
            <v>0</v>
          </cell>
          <cell r="BD114">
            <v>331</v>
          </cell>
        </row>
        <row r="115">
          <cell r="F115">
            <v>64410</v>
          </cell>
          <cell r="AE115">
            <v>0</v>
          </cell>
          <cell r="BD115">
            <v>64410</v>
          </cell>
        </row>
        <row r="117">
          <cell r="F117">
            <v>13090992</v>
          </cell>
          <cell r="AE117">
            <v>0</v>
          </cell>
          <cell r="BD117">
            <v>1662698</v>
          </cell>
        </row>
        <row r="118">
          <cell r="F118">
            <v>12908011</v>
          </cell>
          <cell r="AE118">
            <v>0</v>
          </cell>
          <cell r="BD118">
            <v>7041784</v>
          </cell>
        </row>
        <row r="120">
          <cell r="F120">
            <v>26500000</v>
          </cell>
          <cell r="AE120">
            <v>0</v>
          </cell>
          <cell r="BD120">
            <v>737000</v>
          </cell>
        </row>
        <row r="121">
          <cell r="F121">
            <v>392797000</v>
          </cell>
          <cell r="AE121">
            <v>0</v>
          </cell>
          <cell r="BD121">
            <v>392797000</v>
          </cell>
        </row>
        <row r="122">
          <cell r="F122">
            <v>25475000</v>
          </cell>
          <cell r="AE122">
            <v>0</v>
          </cell>
          <cell r="BD122">
            <v>1945750</v>
          </cell>
        </row>
        <row r="130">
          <cell r="BD130">
            <v>0</v>
          </cell>
        </row>
        <row r="131">
          <cell r="BD131">
            <v>0</v>
          </cell>
        </row>
        <row r="132">
          <cell r="BD132">
            <v>0</v>
          </cell>
        </row>
        <row r="133">
          <cell r="BD133">
            <v>0</v>
          </cell>
        </row>
        <row r="134">
          <cell r="BD134">
            <v>266500</v>
          </cell>
        </row>
        <row r="135">
          <cell r="BD135">
            <v>0</v>
          </cell>
        </row>
        <row r="137">
          <cell r="BD137">
            <v>300402</v>
          </cell>
        </row>
        <row r="138">
          <cell r="BD138">
            <v>0</v>
          </cell>
        </row>
        <row r="139">
          <cell r="BD139">
            <v>0</v>
          </cell>
        </row>
        <row r="140">
          <cell r="BD140">
            <v>0</v>
          </cell>
        </row>
        <row r="141">
          <cell r="BD141">
            <v>0</v>
          </cell>
        </row>
        <row r="142">
          <cell r="BD142">
            <v>0</v>
          </cell>
        </row>
        <row r="143">
          <cell r="BD143">
            <v>2338</v>
          </cell>
        </row>
        <row r="145">
          <cell r="BD145">
            <v>250000</v>
          </cell>
        </row>
        <row r="146">
          <cell r="BD146">
            <v>1176540</v>
          </cell>
        </row>
        <row r="147">
          <cell r="BD147">
            <v>700000</v>
          </cell>
        </row>
        <row r="148">
          <cell r="BD148">
            <v>0</v>
          </cell>
        </row>
        <row r="150">
          <cell r="BD150">
            <v>0</v>
          </cell>
        </row>
        <row r="151">
          <cell r="BD151">
            <v>0</v>
          </cell>
        </row>
        <row r="152">
          <cell r="BD152">
            <v>2454296</v>
          </cell>
        </row>
        <row r="154">
          <cell r="BD154">
            <v>88959</v>
          </cell>
        </row>
        <row r="155">
          <cell r="BD155">
            <v>0</v>
          </cell>
        </row>
        <row r="156">
          <cell r="BD156">
            <v>0</v>
          </cell>
        </row>
        <row r="157">
          <cell r="BD157">
            <v>0</v>
          </cell>
        </row>
        <row r="158">
          <cell r="BD158">
            <v>0</v>
          </cell>
        </row>
        <row r="159">
          <cell r="BD159">
            <v>0</v>
          </cell>
        </row>
        <row r="160">
          <cell r="BD160">
            <v>0</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4">
          <cell r="BD214">
            <v>656364</v>
          </cell>
        </row>
        <row r="216">
          <cell r="BD216">
            <v>10433408</v>
          </cell>
        </row>
        <row r="217">
          <cell r="BD217">
            <v>0</v>
          </cell>
        </row>
        <row r="218">
          <cell r="BD218">
            <v>0</v>
          </cell>
        </row>
        <row r="219">
          <cell r="BD219">
            <v>130935</v>
          </cell>
        </row>
        <row r="220">
          <cell r="BD220">
            <v>0</v>
          </cell>
        </row>
        <row r="222">
          <cell r="BD222">
            <v>70962</v>
          </cell>
        </row>
        <row r="223">
          <cell r="BD223">
            <v>0</v>
          </cell>
        </row>
        <row r="224">
          <cell r="BD224">
            <v>0</v>
          </cell>
        </row>
        <row r="225">
          <cell r="BD225">
            <v>0</v>
          </cell>
        </row>
        <row r="226">
          <cell r="BD226">
            <v>33189</v>
          </cell>
        </row>
        <row r="227">
          <cell r="BD227">
            <v>0</v>
          </cell>
        </row>
        <row r="228">
          <cell r="BD228">
            <v>362593</v>
          </cell>
        </row>
        <row r="229">
          <cell r="BD229">
            <v>0</v>
          </cell>
        </row>
        <row r="230">
          <cell r="BD230">
            <v>123500</v>
          </cell>
        </row>
        <row r="234">
          <cell r="BD234">
            <v>0</v>
          </cell>
        </row>
        <row r="235">
          <cell r="BD235">
            <v>0</v>
          </cell>
        </row>
        <row r="236">
          <cell r="BD236">
            <v>0</v>
          </cell>
        </row>
        <row r="237">
          <cell r="BD237">
            <v>0</v>
          </cell>
        </row>
        <row r="238">
          <cell r="BD238">
            <v>0</v>
          </cell>
        </row>
        <row r="239">
          <cell r="BD239">
            <v>0</v>
          </cell>
        </row>
        <row r="240">
          <cell r="BD240">
            <v>0</v>
          </cell>
        </row>
        <row r="241">
          <cell r="BD241">
            <v>0</v>
          </cell>
        </row>
        <row r="242">
          <cell r="BD242">
            <v>0</v>
          </cell>
        </row>
        <row r="245">
          <cell r="BD245">
            <v>0</v>
          </cell>
        </row>
        <row r="247">
          <cell r="BD247">
            <v>0</v>
          </cell>
        </row>
        <row r="250">
          <cell r="BD250">
            <v>0</v>
          </cell>
        </row>
        <row r="251">
          <cell r="BD251">
            <v>302462</v>
          </cell>
        </row>
        <row r="252">
          <cell r="BD252">
            <v>0</v>
          </cell>
        </row>
        <row r="253">
          <cell r="BD253">
            <v>863410</v>
          </cell>
        </row>
        <row r="254">
          <cell r="BD254">
            <v>814868</v>
          </cell>
        </row>
        <row r="255">
          <cell r="BD255">
            <v>0</v>
          </cell>
        </row>
        <row r="256">
          <cell r="BD256">
            <v>0</v>
          </cell>
        </row>
        <row r="257">
          <cell r="BD257">
            <v>0</v>
          </cell>
        </row>
        <row r="258">
          <cell r="BD258">
            <v>0</v>
          </cell>
        </row>
        <row r="259">
          <cell r="BD259">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RLIP-GARO"/>
      <sheetName val="NNC-NC"/>
      <sheetName val="all sources"/>
      <sheetName val="SUM"/>
      <sheetName val="NEW GAA"/>
      <sheetName val="AUTO"/>
      <sheetName val="CONT-RA10651"/>
      <sheetName val="UF"/>
      <sheetName val="SUM-SPFs"/>
      <sheetName val="SUM-CONT."/>
      <sheetName val="SUM-AUTO"/>
      <sheetName val="SUM-SUPPL"/>
      <sheetName val="SUM-UF"/>
      <sheetName val="DIVIDEND"/>
      <sheetName val="SUPPL"/>
    </sheetNames>
    <sheetDataSet>
      <sheetData sheetId="0"/>
      <sheetData sheetId="1"/>
      <sheetData sheetId="2"/>
      <sheetData sheetId="3"/>
      <sheetData sheetId="4">
        <row r="1">
          <cell r="A1" t="str">
            <v>CY 2016 ALLOTMENT RELEASES</v>
          </cell>
        </row>
      </sheetData>
      <sheetData sheetId="5">
        <row r="1">
          <cell r="A1" t="str">
            <v>CY 2016 ALLOTMENT RELEASES</v>
          </cell>
        </row>
        <row r="3">
          <cell r="A3" t="str">
            <v>JANUARY 1- APRIL 30, 2016</v>
          </cell>
        </row>
      </sheetData>
      <sheetData sheetId="6">
        <row r="7">
          <cell r="E7">
            <v>12742220</v>
          </cell>
          <cell r="H7">
            <v>0</v>
          </cell>
          <cell r="L7">
            <v>0</v>
          </cell>
          <cell r="O7">
            <v>0</v>
          </cell>
          <cell r="R7">
            <v>0</v>
          </cell>
          <cell r="V7">
            <v>0</v>
          </cell>
          <cell r="Z7">
            <v>404536</v>
          </cell>
          <cell r="AJ7">
            <v>0</v>
          </cell>
          <cell r="AR7">
            <v>404536</v>
          </cell>
        </row>
        <row r="8">
          <cell r="E8">
            <v>2561575</v>
          </cell>
          <cell r="H8">
            <v>0</v>
          </cell>
          <cell r="L8">
            <v>0</v>
          </cell>
          <cell r="O8">
            <v>0</v>
          </cell>
          <cell r="R8">
            <v>0</v>
          </cell>
          <cell r="V8">
            <v>0</v>
          </cell>
          <cell r="Z8">
            <v>29839</v>
          </cell>
          <cell r="AJ8">
            <v>4708</v>
          </cell>
          <cell r="AR8">
            <v>34547</v>
          </cell>
        </row>
        <row r="9">
          <cell r="E9">
            <v>229295</v>
          </cell>
          <cell r="H9">
            <v>0</v>
          </cell>
          <cell r="L9">
            <v>0</v>
          </cell>
          <cell r="O9">
            <v>0</v>
          </cell>
          <cell r="R9">
            <v>0</v>
          </cell>
          <cell r="V9">
            <v>0</v>
          </cell>
          <cell r="Z9">
            <v>5025</v>
          </cell>
          <cell r="AJ9">
            <v>0</v>
          </cell>
          <cell r="AR9">
            <v>5025</v>
          </cell>
        </row>
        <row r="10">
          <cell r="E10">
            <v>9980438</v>
          </cell>
          <cell r="H10">
            <v>0</v>
          </cell>
          <cell r="L10">
            <v>0</v>
          </cell>
          <cell r="O10">
            <v>0</v>
          </cell>
          <cell r="R10">
            <v>0</v>
          </cell>
          <cell r="V10">
            <v>0</v>
          </cell>
          <cell r="Z10">
            <v>171029</v>
          </cell>
          <cell r="AD10">
            <v>0</v>
          </cell>
          <cell r="AJ10">
            <v>17028</v>
          </cell>
          <cell r="AR10">
            <v>188057</v>
          </cell>
        </row>
        <row r="11">
          <cell r="E11">
            <v>40999384</v>
          </cell>
          <cell r="H11">
            <v>0</v>
          </cell>
          <cell r="L11">
            <v>0</v>
          </cell>
          <cell r="O11">
            <v>0</v>
          </cell>
          <cell r="R11">
            <v>0</v>
          </cell>
          <cell r="V11">
            <v>0</v>
          </cell>
          <cell r="Z11">
            <v>165841</v>
          </cell>
          <cell r="AJ11">
            <v>9508</v>
          </cell>
          <cell r="AR11">
            <v>175349</v>
          </cell>
        </row>
        <row r="12">
          <cell r="E12">
            <v>1520439</v>
          </cell>
          <cell r="H12">
            <v>0</v>
          </cell>
          <cell r="L12">
            <v>0</v>
          </cell>
          <cell r="O12">
            <v>0</v>
          </cell>
          <cell r="R12">
            <v>0</v>
          </cell>
          <cell r="V12">
            <v>0</v>
          </cell>
          <cell r="Z12">
            <v>35408</v>
          </cell>
          <cell r="AJ12">
            <v>1910</v>
          </cell>
          <cell r="AR12">
            <v>37318</v>
          </cell>
        </row>
        <row r="14">
          <cell r="E14">
            <v>56899704</v>
          </cell>
          <cell r="H14">
            <v>0</v>
          </cell>
          <cell r="L14">
            <v>0</v>
          </cell>
          <cell r="O14">
            <v>0</v>
          </cell>
          <cell r="R14">
            <v>0</v>
          </cell>
          <cell r="V14">
            <v>0</v>
          </cell>
          <cell r="Z14">
            <v>22937</v>
          </cell>
          <cell r="AD14">
            <v>0</v>
          </cell>
          <cell r="AJ14">
            <v>1198</v>
          </cell>
          <cell r="AR14">
            <v>24135</v>
          </cell>
        </row>
        <row r="15">
          <cell r="E15">
            <v>248660523</v>
          </cell>
          <cell r="H15">
            <v>0</v>
          </cell>
          <cell r="L15">
            <v>0</v>
          </cell>
          <cell r="O15">
            <v>0</v>
          </cell>
          <cell r="R15">
            <v>0</v>
          </cell>
          <cell r="V15">
            <v>0</v>
          </cell>
          <cell r="Z15">
            <v>7248196</v>
          </cell>
          <cell r="AD15">
            <v>0</v>
          </cell>
          <cell r="AJ15">
            <v>237261</v>
          </cell>
          <cell r="AR15">
            <v>7485457</v>
          </cell>
        </row>
        <row r="16">
          <cell r="E16">
            <v>42022107</v>
          </cell>
          <cell r="H16">
            <v>0</v>
          </cell>
          <cell r="L16">
            <v>0</v>
          </cell>
          <cell r="O16">
            <v>0</v>
          </cell>
          <cell r="R16">
            <v>0</v>
          </cell>
          <cell r="V16">
            <v>0</v>
          </cell>
          <cell r="Z16">
            <v>1913797</v>
          </cell>
          <cell r="AD16">
            <v>0</v>
          </cell>
          <cell r="AJ16">
            <v>119700</v>
          </cell>
          <cell r="AR16">
            <v>2033497</v>
          </cell>
        </row>
        <row r="17">
          <cell r="E17">
            <v>760919</v>
          </cell>
          <cell r="H17">
            <v>0</v>
          </cell>
          <cell r="L17">
            <v>0</v>
          </cell>
          <cell r="O17">
            <v>0</v>
          </cell>
          <cell r="R17">
            <v>0</v>
          </cell>
          <cell r="V17">
            <v>0</v>
          </cell>
          <cell r="W17"/>
          <cell r="Z17">
            <v>23587</v>
          </cell>
          <cell r="AJ17">
            <v>688</v>
          </cell>
          <cell r="AR17">
            <v>24275</v>
          </cell>
        </row>
        <row r="18">
          <cell r="E18">
            <v>21788283</v>
          </cell>
          <cell r="H18">
            <v>0</v>
          </cell>
          <cell r="L18">
            <v>0</v>
          </cell>
          <cell r="O18">
            <v>0</v>
          </cell>
          <cell r="R18">
            <v>0</v>
          </cell>
          <cell r="V18">
            <v>0</v>
          </cell>
          <cell r="Z18">
            <v>282386</v>
          </cell>
          <cell r="AJ18">
            <v>17485</v>
          </cell>
          <cell r="AR18">
            <v>299871</v>
          </cell>
        </row>
        <row r="19">
          <cell r="E19">
            <v>18368846</v>
          </cell>
          <cell r="H19">
            <v>0</v>
          </cell>
          <cell r="L19">
            <v>0</v>
          </cell>
          <cell r="O19">
            <v>0</v>
          </cell>
          <cell r="R19">
            <v>0</v>
          </cell>
          <cell r="V19">
            <v>0</v>
          </cell>
          <cell r="Y19">
            <v>0</v>
          </cell>
          <cell r="Z19">
            <v>280252</v>
          </cell>
          <cell r="AJ19">
            <v>33488</v>
          </cell>
          <cell r="AR19">
            <v>313740</v>
          </cell>
        </row>
        <row r="20">
          <cell r="E20">
            <v>20381291</v>
          </cell>
          <cell r="H20">
            <v>0</v>
          </cell>
          <cell r="L20">
            <v>0</v>
          </cell>
          <cell r="O20">
            <v>0</v>
          </cell>
          <cell r="R20">
            <v>0</v>
          </cell>
          <cell r="V20">
            <v>0</v>
          </cell>
          <cell r="Y20">
            <v>0</v>
          </cell>
          <cell r="Z20">
            <v>104265</v>
          </cell>
          <cell r="AJ20">
            <v>24930</v>
          </cell>
          <cell r="AR20">
            <v>129195</v>
          </cell>
        </row>
        <row r="22">
          <cell r="E22">
            <v>37832768</v>
          </cell>
          <cell r="H22">
            <v>0</v>
          </cell>
          <cell r="L22">
            <v>0</v>
          </cell>
          <cell r="O22">
            <v>0</v>
          </cell>
          <cell r="R22">
            <v>0</v>
          </cell>
          <cell r="V22">
            <v>0</v>
          </cell>
          <cell r="Z22">
            <v>300860</v>
          </cell>
          <cell r="AJ22">
            <v>38734</v>
          </cell>
          <cell r="AR22">
            <v>339594</v>
          </cell>
        </row>
        <row r="23">
          <cell r="E23">
            <v>30477807</v>
          </cell>
          <cell r="H23">
            <v>0</v>
          </cell>
          <cell r="L23">
            <v>0</v>
          </cell>
          <cell r="O23">
            <v>0</v>
          </cell>
          <cell r="R23">
            <v>0</v>
          </cell>
          <cell r="V23">
            <v>0</v>
          </cell>
          <cell r="Z23">
            <v>606835</v>
          </cell>
          <cell r="AJ23">
            <v>41779</v>
          </cell>
          <cell r="AR23">
            <v>648614</v>
          </cell>
        </row>
        <row r="24">
          <cell r="E24">
            <v>116671884</v>
          </cell>
          <cell r="H24">
            <v>0</v>
          </cell>
          <cell r="L24">
            <v>12368</v>
          </cell>
          <cell r="O24">
            <v>0</v>
          </cell>
          <cell r="R24">
            <v>49618</v>
          </cell>
          <cell r="V24">
            <v>0</v>
          </cell>
          <cell r="Z24">
            <v>3342023</v>
          </cell>
          <cell r="AD24">
            <v>0</v>
          </cell>
          <cell r="AJ24">
            <v>15423278</v>
          </cell>
          <cell r="AR24">
            <v>18827287</v>
          </cell>
        </row>
        <row r="25">
          <cell r="E25">
            <v>12276984</v>
          </cell>
          <cell r="H25">
            <v>0</v>
          </cell>
          <cell r="L25">
            <v>0</v>
          </cell>
          <cell r="O25">
            <v>0</v>
          </cell>
          <cell r="R25">
            <v>34830</v>
          </cell>
          <cell r="V25">
            <v>0</v>
          </cell>
          <cell r="Z25">
            <v>764059</v>
          </cell>
          <cell r="AJ25">
            <v>233693</v>
          </cell>
          <cell r="AR25">
            <v>1032582</v>
          </cell>
        </row>
        <row r="27">
          <cell r="E27">
            <v>14163345</v>
          </cell>
          <cell r="H27">
            <v>0</v>
          </cell>
          <cell r="L27">
            <v>0</v>
          </cell>
          <cell r="O27">
            <v>0</v>
          </cell>
          <cell r="R27">
            <v>0</v>
          </cell>
          <cell r="V27">
            <v>0</v>
          </cell>
          <cell r="Z27">
            <v>180856</v>
          </cell>
          <cell r="AJ27">
            <v>28107</v>
          </cell>
          <cell r="AR27">
            <v>208963</v>
          </cell>
        </row>
        <row r="28">
          <cell r="E28">
            <v>3931773</v>
          </cell>
          <cell r="H28">
            <v>0</v>
          </cell>
          <cell r="L28">
            <v>0</v>
          </cell>
          <cell r="O28">
            <v>0</v>
          </cell>
          <cell r="R28">
            <v>0</v>
          </cell>
          <cell r="V28">
            <v>0</v>
          </cell>
          <cell r="Z28">
            <v>67796</v>
          </cell>
          <cell r="AJ28">
            <v>2426</v>
          </cell>
          <cell r="AR28">
            <v>70222</v>
          </cell>
        </row>
        <row r="29">
          <cell r="E29">
            <v>92452685</v>
          </cell>
          <cell r="H29">
            <v>0</v>
          </cell>
          <cell r="L29">
            <v>0</v>
          </cell>
          <cell r="O29">
            <v>0</v>
          </cell>
          <cell r="R29">
            <v>0</v>
          </cell>
          <cell r="V29">
            <v>0</v>
          </cell>
          <cell r="Z29">
            <v>2322244</v>
          </cell>
          <cell r="AJ29">
            <v>23323001</v>
          </cell>
          <cell r="AR29">
            <v>25645245</v>
          </cell>
        </row>
        <row r="31">
          <cell r="E31">
            <v>199858753</v>
          </cell>
          <cell r="H31">
            <v>0</v>
          </cell>
          <cell r="L31">
            <v>0</v>
          </cell>
          <cell r="O31">
            <v>0</v>
          </cell>
          <cell r="R31">
            <v>0</v>
          </cell>
          <cell r="V31">
            <v>0</v>
          </cell>
          <cell r="Z31">
            <v>82418</v>
          </cell>
          <cell r="AD31">
            <v>0</v>
          </cell>
          <cell r="AJ31">
            <v>1281</v>
          </cell>
          <cell r="AR31">
            <v>83699</v>
          </cell>
        </row>
        <row r="32">
          <cell r="E32">
            <v>232389375</v>
          </cell>
          <cell r="H32">
            <v>0</v>
          </cell>
          <cell r="L32">
            <v>0</v>
          </cell>
          <cell r="O32">
            <v>0</v>
          </cell>
          <cell r="R32">
            <v>0</v>
          </cell>
          <cell r="V32">
            <v>0</v>
          </cell>
          <cell r="Z32">
            <v>373107</v>
          </cell>
          <cell r="AJ32">
            <v>26697</v>
          </cell>
          <cell r="AR32">
            <v>399804</v>
          </cell>
        </row>
        <row r="33">
          <cell r="E33">
            <v>17890002</v>
          </cell>
          <cell r="H33">
            <v>0</v>
          </cell>
          <cell r="L33">
            <v>0</v>
          </cell>
          <cell r="O33">
            <v>0</v>
          </cell>
          <cell r="R33">
            <v>0</v>
          </cell>
          <cell r="V33">
            <v>0</v>
          </cell>
          <cell r="Z33">
            <v>127651</v>
          </cell>
          <cell r="AJ33">
            <v>8249</v>
          </cell>
          <cell r="AR33">
            <v>135900</v>
          </cell>
        </row>
        <row r="34">
          <cell r="E34">
            <v>107375790</v>
          </cell>
          <cell r="H34">
            <v>0</v>
          </cell>
          <cell r="L34">
            <v>0</v>
          </cell>
          <cell r="O34">
            <v>1505000</v>
          </cell>
          <cell r="R34">
            <v>0</v>
          </cell>
          <cell r="V34">
            <v>0</v>
          </cell>
          <cell r="Z34">
            <v>60459</v>
          </cell>
          <cell r="AD34">
            <v>0</v>
          </cell>
          <cell r="AJ34">
            <v>7587</v>
          </cell>
          <cell r="AR34">
            <v>1573046</v>
          </cell>
        </row>
        <row r="35">
          <cell r="E35">
            <v>3601158</v>
          </cell>
          <cell r="H35">
            <v>0</v>
          </cell>
          <cell r="L35">
            <v>0</v>
          </cell>
          <cell r="O35">
            <v>0</v>
          </cell>
          <cell r="R35">
            <v>0</v>
          </cell>
          <cell r="V35">
            <v>0</v>
          </cell>
          <cell r="Z35">
            <v>20002</v>
          </cell>
          <cell r="AJ35">
            <v>3950</v>
          </cell>
          <cell r="AR35">
            <v>23952</v>
          </cell>
        </row>
        <row r="36">
          <cell r="E36">
            <v>4150400</v>
          </cell>
          <cell r="H36">
            <v>0</v>
          </cell>
          <cell r="L36">
            <v>0</v>
          </cell>
          <cell r="O36">
            <v>0</v>
          </cell>
          <cell r="R36">
            <v>0</v>
          </cell>
          <cell r="V36">
            <v>0</v>
          </cell>
          <cell r="Z36">
            <v>85264</v>
          </cell>
          <cell r="AJ36">
            <v>7496</v>
          </cell>
          <cell r="AR36">
            <v>92760</v>
          </cell>
        </row>
        <row r="37">
          <cell r="E37">
            <v>41781256</v>
          </cell>
          <cell r="H37">
            <v>0</v>
          </cell>
          <cell r="L37">
            <v>0</v>
          </cell>
          <cell r="O37">
            <v>0</v>
          </cell>
          <cell r="R37">
            <v>0</v>
          </cell>
          <cell r="V37">
            <v>0</v>
          </cell>
          <cell r="Z37">
            <v>222450</v>
          </cell>
          <cell r="AJ37">
            <v>375689</v>
          </cell>
          <cell r="AR37">
            <v>598139</v>
          </cell>
        </row>
        <row r="38">
          <cell r="E38">
            <v>5264098</v>
          </cell>
          <cell r="H38">
            <v>0</v>
          </cell>
          <cell r="L38">
            <v>0</v>
          </cell>
          <cell r="O38">
            <v>0</v>
          </cell>
          <cell r="R38">
            <v>0</v>
          </cell>
          <cell r="V38">
            <v>0</v>
          </cell>
          <cell r="Z38">
            <v>51097</v>
          </cell>
          <cell r="AJ38">
            <v>505421</v>
          </cell>
          <cell r="AR38">
            <v>556518</v>
          </cell>
        </row>
        <row r="39">
          <cell r="E39">
            <v>1050245</v>
          </cell>
          <cell r="H39">
            <v>0</v>
          </cell>
          <cell r="L39">
            <v>0</v>
          </cell>
          <cell r="O39">
            <v>0</v>
          </cell>
          <cell r="R39">
            <v>0</v>
          </cell>
          <cell r="V39">
            <v>0</v>
          </cell>
          <cell r="Z39">
            <v>30270</v>
          </cell>
          <cell r="AJ39">
            <v>758</v>
          </cell>
          <cell r="AR39">
            <v>31028</v>
          </cell>
        </row>
        <row r="40">
          <cell r="E40">
            <v>27657148</v>
          </cell>
          <cell r="H40">
            <v>0</v>
          </cell>
          <cell r="L40">
            <v>0</v>
          </cell>
          <cell r="O40">
            <v>0</v>
          </cell>
          <cell r="R40">
            <v>0</v>
          </cell>
          <cell r="V40">
            <v>0</v>
          </cell>
          <cell r="Z40">
            <v>363648</v>
          </cell>
          <cell r="AJ40">
            <v>96566</v>
          </cell>
          <cell r="AR40">
            <v>460214</v>
          </cell>
        </row>
        <row r="41">
          <cell r="E41">
            <v>2883</v>
          </cell>
          <cell r="H41">
            <v>0</v>
          </cell>
          <cell r="L41">
            <v>0</v>
          </cell>
          <cell r="O41">
            <v>0</v>
          </cell>
          <cell r="R41">
            <v>0</v>
          </cell>
          <cell r="V41">
            <v>0</v>
          </cell>
          <cell r="Z41">
            <v>208</v>
          </cell>
          <cell r="AJ41">
            <v>0</v>
          </cell>
          <cell r="AR41">
            <v>208</v>
          </cell>
        </row>
        <row r="42">
          <cell r="E42">
            <v>25496575</v>
          </cell>
          <cell r="H42">
            <v>0</v>
          </cell>
          <cell r="L42">
            <v>0</v>
          </cell>
          <cell r="O42">
            <v>0</v>
          </cell>
          <cell r="R42">
            <v>0</v>
          </cell>
          <cell r="V42">
            <v>0</v>
          </cell>
          <cell r="Z42">
            <v>743682</v>
          </cell>
          <cell r="AJ42">
            <v>49377</v>
          </cell>
          <cell r="AR42">
            <v>793059</v>
          </cell>
        </row>
        <row r="43">
          <cell r="E43">
            <v>1250763</v>
          </cell>
          <cell r="H43">
            <v>0</v>
          </cell>
          <cell r="L43">
            <v>0</v>
          </cell>
          <cell r="O43">
            <v>0</v>
          </cell>
          <cell r="R43">
            <v>0</v>
          </cell>
          <cell r="V43">
            <v>0</v>
          </cell>
          <cell r="Z43">
            <v>61957</v>
          </cell>
          <cell r="AJ43">
            <v>9897</v>
          </cell>
          <cell r="AR43">
            <v>71854</v>
          </cell>
        </row>
        <row r="44">
          <cell r="E44">
            <v>8241212</v>
          </cell>
          <cell r="H44">
            <v>0</v>
          </cell>
          <cell r="L44">
            <v>0</v>
          </cell>
          <cell r="O44">
            <v>0</v>
          </cell>
          <cell r="R44">
            <v>0</v>
          </cell>
          <cell r="V44">
            <v>0</v>
          </cell>
          <cell r="Z44">
            <v>383474</v>
          </cell>
          <cell r="AJ44">
            <v>48369</v>
          </cell>
          <cell r="AR44">
            <v>431843</v>
          </cell>
        </row>
        <row r="45">
          <cell r="E45">
            <v>16004848</v>
          </cell>
          <cell r="H45">
            <v>0</v>
          </cell>
          <cell r="L45">
            <v>0</v>
          </cell>
          <cell r="O45">
            <v>0</v>
          </cell>
          <cell r="R45">
            <v>0</v>
          </cell>
          <cell r="V45">
            <v>0</v>
          </cell>
          <cell r="Z45">
            <v>86406</v>
          </cell>
          <cell r="AJ45">
            <v>32515</v>
          </cell>
          <cell r="AR45">
            <v>118921</v>
          </cell>
        </row>
        <row r="46">
          <cell r="E46">
            <v>1995792</v>
          </cell>
          <cell r="H46">
            <v>0</v>
          </cell>
          <cell r="L46">
            <v>0</v>
          </cell>
          <cell r="O46">
            <v>0</v>
          </cell>
          <cell r="R46">
            <v>0</v>
          </cell>
          <cell r="V46">
            <v>0</v>
          </cell>
          <cell r="Z46">
            <v>83051</v>
          </cell>
          <cell r="AJ46">
            <v>0</v>
          </cell>
          <cell r="AR46">
            <v>83051</v>
          </cell>
        </row>
        <row r="47">
          <cell r="E47">
            <v>395231</v>
          </cell>
          <cell r="H47">
            <v>0</v>
          </cell>
          <cell r="L47">
            <v>0</v>
          </cell>
          <cell r="O47">
            <v>0</v>
          </cell>
          <cell r="R47">
            <v>0</v>
          </cell>
          <cell r="V47">
            <v>0</v>
          </cell>
          <cell r="Z47">
            <v>16259</v>
          </cell>
          <cell r="AJ47">
            <v>636</v>
          </cell>
          <cell r="AR47">
            <v>16895</v>
          </cell>
        </row>
        <row r="50">
          <cell r="E50">
            <v>69233</v>
          </cell>
          <cell r="H50">
            <v>0</v>
          </cell>
          <cell r="L50">
            <v>0</v>
          </cell>
          <cell r="O50">
            <v>0</v>
          </cell>
          <cell r="R50">
            <v>0</v>
          </cell>
          <cell r="V50">
            <v>0</v>
          </cell>
          <cell r="Z50"/>
          <cell r="AJ50">
            <v>0</v>
          </cell>
          <cell r="AR50">
            <v>0</v>
          </cell>
        </row>
        <row r="51">
          <cell r="E51">
            <v>93952</v>
          </cell>
          <cell r="H51"/>
          <cell r="L51"/>
          <cell r="O51"/>
          <cell r="R51"/>
          <cell r="V51"/>
          <cell r="Z51">
            <v>992</v>
          </cell>
          <cell r="AJ51"/>
          <cell r="AR51">
            <v>992</v>
          </cell>
        </row>
        <row r="52">
          <cell r="E52">
            <v>83814</v>
          </cell>
          <cell r="H52">
            <v>0</v>
          </cell>
          <cell r="L52">
            <v>0</v>
          </cell>
          <cell r="O52">
            <v>0</v>
          </cell>
          <cell r="R52">
            <v>0</v>
          </cell>
          <cell r="V52">
            <v>0</v>
          </cell>
          <cell r="Z52">
            <v>2044</v>
          </cell>
          <cell r="AJ52">
            <v>0</v>
          </cell>
          <cell r="AR52">
            <v>2044</v>
          </cell>
        </row>
        <row r="54">
          <cell r="E54">
            <v>5277786</v>
          </cell>
          <cell r="H54">
            <v>0</v>
          </cell>
          <cell r="L54">
            <v>0</v>
          </cell>
          <cell r="O54">
            <v>0</v>
          </cell>
          <cell r="R54">
            <v>0</v>
          </cell>
          <cell r="V54">
            <v>0</v>
          </cell>
          <cell r="Z54">
            <v>8812</v>
          </cell>
          <cell r="AJ54">
            <v>98</v>
          </cell>
          <cell r="AR54">
            <v>8910</v>
          </cell>
        </row>
        <row r="55">
          <cell r="E55">
            <v>232746</v>
          </cell>
          <cell r="H55">
            <v>0</v>
          </cell>
          <cell r="L55">
            <v>0</v>
          </cell>
          <cell r="O55">
            <v>0</v>
          </cell>
          <cell r="R55">
            <v>0</v>
          </cell>
          <cell r="V55">
            <v>0</v>
          </cell>
          <cell r="Z55">
            <v>13594</v>
          </cell>
          <cell r="AJ55">
            <v>134</v>
          </cell>
          <cell r="AR55">
            <v>13728</v>
          </cell>
        </row>
        <row r="56">
          <cell r="E56">
            <v>63093</v>
          </cell>
          <cell r="H56">
            <v>0</v>
          </cell>
          <cell r="L56">
            <v>0</v>
          </cell>
          <cell r="O56">
            <v>0</v>
          </cell>
          <cell r="R56">
            <v>0</v>
          </cell>
          <cell r="V56">
            <v>0</v>
          </cell>
          <cell r="Z56">
            <v>2562</v>
          </cell>
          <cell r="AJ56">
            <v>42</v>
          </cell>
          <cell r="AR56">
            <v>2604</v>
          </cell>
        </row>
        <row r="57">
          <cell r="E57">
            <v>115175</v>
          </cell>
          <cell r="H57">
            <v>0</v>
          </cell>
          <cell r="L57">
            <v>0</v>
          </cell>
          <cell r="O57">
            <v>0</v>
          </cell>
          <cell r="R57">
            <v>0</v>
          </cell>
          <cell r="V57">
            <v>0</v>
          </cell>
          <cell r="Z57">
            <v>3119</v>
          </cell>
          <cell r="AJ57">
            <v>258</v>
          </cell>
          <cell r="AR57">
            <v>3377</v>
          </cell>
        </row>
        <row r="58">
          <cell r="E58">
            <v>465917</v>
          </cell>
          <cell r="H58">
            <v>0</v>
          </cell>
          <cell r="L58">
            <v>0</v>
          </cell>
          <cell r="O58">
            <v>0</v>
          </cell>
          <cell r="R58">
            <v>0</v>
          </cell>
          <cell r="V58">
            <v>0</v>
          </cell>
          <cell r="Z58"/>
          <cell r="AJ58">
            <v>14881</v>
          </cell>
          <cell r="AR58">
            <v>14881</v>
          </cell>
        </row>
        <row r="59">
          <cell r="E59">
            <v>51557</v>
          </cell>
          <cell r="H59">
            <v>0</v>
          </cell>
          <cell r="L59">
            <v>0</v>
          </cell>
          <cell r="O59">
            <v>0</v>
          </cell>
          <cell r="R59">
            <v>0</v>
          </cell>
          <cell r="V59">
            <v>0</v>
          </cell>
          <cell r="Z59">
            <v>953</v>
          </cell>
          <cell r="AJ59">
            <v>0</v>
          </cell>
          <cell r="AR59">
            <v>953</v>
          </cell>
        </row>
        <row r="60">
          <cell r="E60">
            <v>75939</v>
          </cell>
          <cell r="H60"/>
          <cell r="L60"/>
          <cell r="O60"/>
          <cell r="R60"/>
          <cell r="V60"/>
          <cell r="Z60">
            <v>2633</v>
          </cell>
          <cell r="AJ60">
            <v>806</v>
          </cell>
          <cell r="AR60">
            <v>3439</v>
          </cell>
        </row>
        <row r="61">
          <cell r="E61">
            <v>65938</v>
          </cell>
          <cell r="H61">
            <v>0</v>
          </cell>
          <cell r="L61">
            <v>0</v>
          </cell>
          <cell r="O61">
            <v>0</v>
          </cell>
          <cell r="R61">
            <v>0</v>
          </cell>
          <cell r="V61">
            <v>0</v>
          </cell>
          <cell r="Z61">
            <v>4973</v>
          </cell>
          <cell r="AJ61">
            <v>363</v>
          </cell>
          <cell r="AR61">
            <v>5336</v>
          </cell>
        </row>
        <row r="62">
          <cell r="E62">
            <v>112503</v>
          </cell>
          <cell r="H62"/>
          <cell r="L62"/>
          <cell r="O62"/>
          <cell r="R62"/>
          <cell r="V62"/>
          <cell r="Z62">
            <v>5052</v>
          </cell>
          <cell r="AJ62"/>
          <cell r="AR62">
            <v>5052</v>
          </cell>
        </row>
        <row r="63">
          <cell r="E63">
            <v>183967</v>
          </cell>
          <cell r="H63">
            <v>0</v>
          </cell>
          <cell r="L63">
            <v>0</v>
          </cell>
          <cell r="O63">
            <v>0</v>
          </cell>
          <cell r="R63">
            <v>0</v>
          </cell>
          <cell r="V63">
            <v>0</v>
          </cell>
          <cell r="Z63">
            <v>13656</v>
          </cell>
          <cell r="AJ63">
            <v>849</v>
          </cell>
          <cell r="AR63">
            <v>14505</v>
          </cell>
        </row>
        <row r="64">
          <cell r="E64">
            <v>122695</v>
          </cell>
          <cell r="H64">
            <v>0</v>
          </cell>
          <cell r="L64">
            <v>0</v>
          </cell>
          <cell r="O64">
            <v>0</v>
          </cell>
          <cell r="R64">
            <v>0</v>
          </cell>
          <cell r="V64">
            <v>0</v>
          </cell>
          <cell r="Z64">
            <v>2424</v>
          </cell>
          <cell r="AJ64">
            <v>0</v>
          </cell>
          <cell r="AR64">
            <v>2424</v>
          </cell>
        </row>
        <row r="65">
          <cell r="E65">
            <v>117089</v>
          </cell>
          <cell r="H65"/>
          <cell r="L65"/>
          <cell r="O65"/>
          <cell r="R65"/>
          <cell r="V65"/>
          <cell r="Z65">
            <v>3634</v>
          </cell>
          <cell r="AJ65"/>
          <cell r="AR65">
            <v>3634</v>
          </cell>
        </row>
        <row r="66">
          <cell r="E66">
            <v>23601</v>
          </cell>
          <cell r="H66">
            <v>0</v>
          </cell>
          <cell r="L66">
            <v>0</v>
          </cell>
          <cell r="O66">
            <v>0</v>
          </cell>
          <cell r="R66">
            <v>0</v>
          </cell>
          <cell r="V66">
            <v>0</v>
          </cell>
          <cell r="Z66">
            <v>1125</v>
          </cell>
          <cell r="AJ66">
            <v>0</v>
          </cell>
          <cell r="AR66">
            <v>1125</v>
          </cell>
        </row>
        <row r="67">
          <cell r="E67">
            <v>195604</v>
          </cell>
          <cell r="H67">
            <v>0</v>
          </cell>
          <cell r="L67">
            <v>0</v>
          </cell>
          <cell r="O67">
            <v>0</v>
          </cell>
          <cell r="R67">
            <v>0</v>
          </cell>
          <cell r="V67">
            <v>0</v>
          </cell>
          <cell r="Z67">
            <v>3124</v>
          </cell>
          <cell r="AJ67">
            <v>0</v>
          </cell>
          <cell r="AR67">
            <v>3124</v>
          </cell>
        </row>
        <row r="69">
          <cell r="E69">
            <v>108838</v>
          </cell>
          <cell r="H69">
            <v>0</v>
          </cell>
          <cell r="L69">
            <v>0</v>
          </cell>
          <cell r="O69">
            <v>0</v>
          </cell>
          <cell r="R69">
            <v>0</v>
          </cell>
          <cell r="V69">
            <v>0</v>
          </cell>
          <cell r="Z69">
            <v>1139</v>
          </cell>
          <cell r="AJ69">
            <v>0</v>
          </cell>
          <cell r="AR69">
            <v>1139</v>
          </cell>
        </row>
        <row r="70">
          <cell r="E70">
            <v>909500</v>
          </cell>
          <cell r="H70">
            <v>0</v>
          </cell>
          <cell r="L70">
            <v>0</v>
          </cell>
          <cell r="O70">
            <v>0</v>
          </cell>
          <cell r="R70">
            <v>0</v>
          </cell>
          <cell r="V70">
            <v>0</v>
          </cell>
          <cell r="Z70">
            <v>2871</v>
          </cell>
          <cell r="AJ70">
            <v>461</v>
          </cell>
          <cell r="AR70">
            <v>3332</v>
          </cell>
        </row>
        <row r="71">
          <cell r="E71">
            <v>262868</v>
          </cell>
          <cell r="H71">
            <v>0</v>
          </cell>
          <cell r="L71">
            <v>0</v>
          </cell>
          <cell r="O71">
            <v>0</v>
          </cell>
          <cell r="R71">
            <v>0</v>
          </cell>
          <cell r="V71">
            <v>0</v>
          </cell>
          <cell r="Z71">
            <v>2966</v>
          </cell>
          <cell r="AJ71">
            <v>716</v>
          </cell>
          <cell r="AR71">
            <v>3682</v>
          </cell>
        </row>
        <row r="72">
          <cell r="E72">
            <v>123886</v>
          </cell>
          <cell r="H72">
            <v>0</v>
          </cell>
          <cell r="L72">
            <v>0</v>
          </cell>
          <cell r="O72">
            <v>0</v>
          </cell>
          <cell r="R72">
            <v>0</v>
          </cell>
          <cell r="V72">
            <v>0</v>
          </cell>
          <cell r="Z72">
            <v>2409</v>
          </cell>
          <cell r="AJ72">
            <v>112</v>
          </cell>
          <cell r="AR72">
            <v>2521</v>
          </cell>
        </row>
        <row r="73">
          <cell r="E73">
            <v>830738</v>
          </cell>
          <cell r="H73"/>
          <cell r="L73"/>
          <cell r="O73"/>
          <cell r="R73"/>
          <cell r="V73"/>
          <cell r="Z73">
            <v>34468</v>
          </cell>
          <cell r="AJ73">
            <v>1124</v>
          </cell>
          <cell r="AR73">
            <v>35592</v>
          </cell>
        </row>
        <row r="74">
          <cell r="E74">
            <v>456920</v>
          </cell>
          <cell r="H74">
            <v>0</v>
          </cell>
          <cell r="L74">
            <v>0</v>
          </cell>
          <cell r="O74">
            <v>0</v>
          </cell>
          <cell r="R74">
            <v>0</v>
          </cell>
          <cell r="V74">
            <v>0</v>
          </cell>
          <cell r="Z74">
            <v>26598</v>
          </cell>
          <cell r="AJ74">
            <v>5093</v>
          </cell>
          <cell r="AR74">
            <v>31691</v>
          </cell>
        </row>
        <row r="75">
          <cell r="E75">
            <v>559427</v>
          </cell>
          <cell r="H75">
            <v>0</v>
          </cell>
          <cell r="L75">
            <v>0</v>
          </cell>
          <cell r="O75">
            <v>0</v>
          </cell>
          <cell r="R75">
            <v>0</v>
          </cell>
          <cell r="V75">
            <v>0</v>
          </cell>
          <cell r="Z75">
            <v>24971</v>
          </cell>
          <cell r="AJ75">
            <v>1010</v>
          </cell>
          <cell r="AR75">
            <v>25981</v>
          </cell>
        </row>
        <row r="76">
          <cell r="E76">
            <v>139807</v>
          </cell>
          <cell r="H76">
            <v>0</v>
          </cell>
          <cell r="L76">
            <v>0</v>
          </cell>
          <cell r="O76">
            <v>0</v>
          </cell>
          <cell r="R76">
            <v>0</v>
          </cell>
          <cell r="V76">
            <v>0</v>
          </cell>
          <cell r="Z76">
            <v>5453</v>
          </cell>
          <cell r="AJ76">
            <v>0</v>
          </cell>
          <cell r="AR76">
            <v>5453</v>
          </cell>
        </row>
        <row r="77">
          <cell r="E77">
            <v>395707</v>
          </cell>
          <cell r="H77">
            <v>0</v>
          </cell>
          <cell r="L77"/>
          <cell r="O77">
            <v>0</v>
          </cell>
          <cell r="R77">
            <v>0</v>
          </cell>
          <cell r="V77">
            <v>0</v>
          </cell>
          <cell r="Z77">
            <v>12866</v>
          </cell>
          <cell r="AJ77">
            <v>0</v>
          </cell>
          <cell r="AR77">
            <v>12866</v>
          </cell>
        </row>
        <row r="78">
          <cell r="E78">
            <v>767913</v>
          </cell>
          <cell r="H78">
            <v>0</v>
          </cell>
          <cell r="L78">
            <v>0</v>
          </cell>
          <cell r="O78">
            <v>0</v>
          </cell>
          <cell r="R78">
            <v>0</v>
          </cell>
          <cell r="V78">
            <v>0</v>
          </cell>
          <cell r="Z78"/>
          <cell r="AJ78">
            <v>0</v>
          </cell>
          <cell r="AR78">
            <v>0</v>
          </cell>
        </row>
        <row r="79">
          <cell r="E79">
            <v>44074</v>
          </cell>
          <cell r="H79">
            <v>0</v>
          </cell>
          <cell r="L79"/>
          <cell r="O79">
            <v>0</v>
          </cell>
          <cell r="R79">
            <v>0</v>
          </cell>
          <cell r="V79">
            <v>0</v>
          </cell>
          <cell r="Z79">
            <v>1270</v>
          </cell>
          <cell r="AJ79">
            <v>0</v>
          </cell>
          <cell r="AR79">
            <v>1270</v>
          </cell>
        </row>
        <row r="80">
          <cell r="E80">
            <v>135409</v>
          </cell>
          <cell r="H80">
            <v>0</v>
          </cell>
          <cell r="L80">
            <v>0</v>
          </cell>
          <cell r="O80">
            <v>0</v>
          </cell>
          <cell r="R80">
            <v>0</v>
          </cell>
          <cell r="V80">
            <v>0</v>
          </cell>
          <cell r="Z80">
            <v>781</v>
          </cell>
          <cell r="AJ80">
            <v>25</v>
          </cell>
          <cell r="AR80">
            <v>806</v>
          </cell>
        </row>
        <row r="81">
          <cell r="E81">
            <v>60811</v>
          </cell>
          <cell r="H81">
            <v>0</v>
          </cell>
          <cell r="L81">
            <v>0</v>
          </cell>
          <cell r="O81">
            <v>0</v>
          </cell>
          <cell r="R81">
            <v>0</v>
          </cell>
          <cell r="V81">
            <v>0</v>
          </cell>
          <cell r="Z81">
            <v>2431</v>
          </cell>
          <cell r="AJ81">
            <v>73</v>
          </cell>
          <cell r="AR81">
            <v>2504</v>
          </cell>
        </row>
        <row r="82">
          <cell r="E82">
            <v>947102</v>
          </cell>
          <cell r="H82">
            <v>0</v>
          </cell>
          <cell r="L82">
            <v>0</v>
          </cell>
          <cell r="O82">
            <v>0</v>
          </cell>
          <cell r="R82">
            <v>0</v>
          </cell>
          <cell r="V82">
            <v>0</v>
          </cell>
          <cell r="Z82">
            <v>50036</v>
          </cell>
          <cell r="AJ82">
            <v>10708</v>
          </cell>
          <cell r="AR82">
            <v>60744</v>
          </cell>
        </row>
        <row r="83">
          <cell r="E83">
            <v>121067</v>
          </cell>
          <cell r="H83">
            <v>0</v>
          </cell>
          <cell r="L83"/>
          <cell r="O83">
            <v>0</v>
          </cell>
          <cell r="R83">
            <v>0</v>
          </cell>
          <cell r="V83">
            <v>0</v>
          </cell>
          <cell r="Z83">
            <v>2487</v>
          </cell>
          <cell r="AJ83">
            <v>0</v>
          </cell>
          <cell r="AR83">
            <v>2487</v>
          </cell>
        </row>
        <row r="84">
          <cell r="E84">
            <v>189413</v>
          </cell>
          <cell r="H84">
            <v>0</v>
          </cell>
          <cell r="L84">
            <v>0</v>
          </cell>
          <cell r="O84">
            <v>0</v>
          </cell>
          <cell r="R84">
            <v>0</v>
          </cell>
          <cell r="V84">
            <v>0</v>
          </cell>
          <cell r="Z84">
            <v>3600</v>
          </cell>
          <cell r="AJ84">
            <v>0</v>
          </cell>
          <cell r="AR84">
            <v>3600</v>
          </cell>
        </row>
        <row r="85">
          <cell r="E85">
            <v>129274</v>
          </cell>
          <cell r="H85">
            <v>0</v>
          </cell>
          <cell r="L85">
            <v>0</v>
          </cell>
          <cell r="O85">
            <v>0</v>
          </cell>
          <cell r="R85">
            <v>0</v>
          </cell>
          <cell r="V85">
            <v>0</v>
          </cell>
          <cell r="Z85">
            <v>5379</v>
          </cell>
          <cell r="AJ85">
            <v>100</v>
          </cell>
          <cell r="AR85">
            <v>5479</v>
          </cell>
        </row>
        <row r="86">
          <cell r="E86">
            <v>73138</v>
          </cell>
          <cell r="H86">
            <v>0</v>
          </cell>
          <cell r="L86"/>
          <cell r="O86">
            <v>0</v>
          </cell>
          <cell r="R86">
            <v>0</v>
          </cell>
          <cell r="V86">
            <v>0</v>
          </cell>
          <cell r="Z86"/>
          <cell r="AJ86">
            <v>0</v>
          </cell>
          <cell r="AR86">
            <v>0</v>
          </cell>
        </row>
        <row r="87">
          <cell r="E87">
            <v>42705</v>
          </cell>
          <cell r="H87">
            <v>0</v>
          </cell>
          <cell r="L87">
            <v>0</v>
          </cell>
          <cell r="O87">
            <v>0</v>
          </cell>
          <cell r="R87">
            <v>0</v>
          </cell>
          <cell r="V87">
            <v>0</v>
          </cell>
          <cell r="Z87">
            <v>2576</v>
          </cell>
          <cell r="AJ87">
            <v>0</v>
          </cell>
          <cell r="AR87">
            <v>2576</v>
          </cell>
        </row>
        <row r="88">
          <cell r="E88">
            <v>354293</v>
          </cell>
          <cell r="H88">
            <v>0</v>
          </cell>
          <cell r="L88">
            <v>0</v>
          </cell>
          <cell r="O88">
            <v>0</v>
          </cell>
          <cell r="R88">
            <v>0</v>
          </cell>
          <cell r="V88">
            <v>0</v>
          </cell>
          <cell r="Z88">
            <v>18044</v>
          </cell>
          <cell r="AJ88">
            <v>241</v>
          </cell>
          <cell r="AR88">
            <v>18285</v>
          </cell>
        </row>
        <row r="90">
          <cell r="H90">
            <v>42497904</v>
          </cell>
          <cell r="L90">
            <v>0</v>
          </cell>
          <cell r="O90">
            <v>0</v>
          </cell>
          <cell r="R90">
            <v>0</v>
          </cell>
          <cell r="V90">
            <v>0</v>
          </cell>
          <cell r="Z90"/>
          <cell r="AD90">
            <v>0</v>
          </cell>
          <cell r="AJ90">
            <v>139350</v>
          </cell>
          <cell r="AR90">
            <v>42637254</v>
          </cell>
        </row>
        <row r="92">
          <cell r="E92">
            <v>0</v>
          </cell>
          <cell r="H92">
            <v>0</v>
          </cell>
          <cell r="L92">
            <v>19317302</v>
          </cell>
          <cell r="O92">
            <v>0</v>
          </cell>
          <cell r="R92">
            <v>0</v>
          </cell>
          <cell r="V92">
            <v>0</v>
          </cell>
          <cell r="Z92"/>
          <cell r="AD92"/>
          <cell r="AJ92">
            <v>0</v>
          </cell>
          <cell r="AR92">
            <v>19317302</v>
          </cell>
        </row>
        <row r="93">
          <cell r="H93">
            <v>0</v>
          </cell>
          <cell r="L93">
            <v>0</v>
          </cell>
          <cell r="O93">
            <v>0</v>
          </cell>
          <cell r="R93">
            <v>0</v>
          </cell>
          <cell r="V93">
            <v>0</v>
          </cell>
          <cell r="Z93"/>
          <cell r="AD93">
            <v>0</v>
          </cell>
          <cell r="AJ93">
            <v>14081</v>
          </cell>
          <cell r="AR93">
            <v>14081</v>
          </cell>
        </row>
        <row r="94">
          <cell r="E94">
            <v>0</v>
          </cell>
          <cell r="H94">
            <v>0</v>
          </cell>
          <cell r="L94">
            <v>1952326</v>
          </cell>
          <cell r="O94">
            <v>0</v>
          </cell>
          <cell r="R94">
            <v>0</v>
          </cell>
          <cell r="V94">
            <v>0</v>
          </cell>
          <cell r="Z94"/>
          <cell r="AJ94">
            <v>251</v>
          </cell>
          <cell r="AR94">
            <v>1952577</v>
          </cell>
        </row>
        <row r="95">
          <cell r="E95">
            <v>0</v>
          </cell>
          <cell r="AR95">
            <v>0</v>
          </cell>
        </row>
      </sheetData>
      <sheetData sheetId="7">
        <row r="7">
          <cell r="F7">
            <v>369916</v>
          </cell>
          <cell r="K7">
            <v>0</v>
          </cell>
          <cell r="N7">
            <v>0</v>
          </cell>
          <cell r="S7">
            <v>0</v>
          </cell>
          <cell r="AD7">
            <v>0</v>
          </cell>
          <cell r="AJ7"/>
          <cell r="AM7"/>
          <cell r="BA7">
            <v>369916</v>
          </cell>
        </row>
        <row r="8">
          <cell r="F8">
            <v>37041</v>
          </cell>
          <cell r="K8">
            <v>0</v>
          </cell>
          <cell r="N8">
            <v>0</v>
          </cell>
          <cell r="S8">
            <v>0</v>
          </cell>
          <cell r="AD8">
            <v>0</v>
          </cell>
          <cell r="AE8">
            <v>331</v>
          </cell>
          <cell r="AJ8"/>
          <cell r="AM8"/>
          <cell r="BA8">
            <v>37372</v>
          </cell>
        </row>
        <row r="9">
          <cell r="F9">
            <v>4264</v>
          </cell>
          <cell r="K9">
            <v>0</v>
          </cell>
          <cell r="N9">
            <v>0</v>
          </cell>
          <cell r="S9">
            <v>0</v>
          </cell>
          <cell r="AD9">
            <v>0</v>
          </cell>
          <cell r="AJ9"/>
          <cell r="AM9"/>
          <cell r="BA9">
            <v>4264</v>
          </cell>
        </row>
        <row r="10">
          <cell r="F10">
            <v>270157</v>
          </cell>
          <cell r="K10">
            <v>0</v>
          </cell>
          <cell r="N10">
            <v>0</v>
          </cell>
          <cell r="S10">
            <v>0</v>
          </cell>
          <cell r="AD10">
            <v>0</v>
          </cell>
          <cell r="AE10"/>
          <cell r="AF10"/>
          <cell r="AG10"/>
          <cell r="AJ10"/>
          <cell r="AM10"/>
          <cell r="AQ10"/>
          <cell r="AR10"/>
          <cell r="BA10">
            <v>270157</v>
          </cell>
        </row>
        <row r="11">
          <cell r="F11">
            <v>266481</v>
          </cell>
          <cell r="K11">
            <v>10698</v>
          </cell>
          <cell r="N11">
            <v>0</v>
          </cell>
          <cell r="S11">
            <v>0</v>
          </cell>
          <cell r="AD11">
            <v>0</v>
          </cell>
          <cell r="AE11"/>
          <cell r="AF11"/>
          <cell r="AG11"/>
          <cell r="AJ11"/>
          <cell r="AM11"/>
          <cell r="AQ11"/>
          <cell r="AR11"/>
          <cell r="BA11">
            <v>277179</v>
          </cell>
        </row>
        <row r="12">
          <cell r="F12">
            <v>261238</v>
          </cell>
          <cell r="K12">
            <v>2908</v>
          </cell>
          <cell r="N12">
            <v>1053</v>
          </cell>
          <cell r="S12">
            <v>0</v>
          </cell>
          <cell r="AD12">
            <v>0</v>
          </cell>
          <cell r="AE12"/>
          <cell r="AF12"/>
          <cell r="AG12"/>
          <cell r="AJ12"/>
          <cell r="AM12"/>
          <cell r="AQ12"/>
          <cell r="AR12"/>
          <cell r="BA12">
            <v>265199</v>
          </cell>
        </row>
        <row r="14">
          <cell r="F14">
            <v>34985</v>
          </cell>
          <cell r="K14">
            <v>73588</v>
          </cell>
          <cell r="N14">
            <v>57</v>
          </cell>
          <cell r="S14">
            <v>184426</v>
          </cell>
          <cell r="AD14">
            <v>0</v>
          </cell>
          <cell r="AJ14"/>
          <cell r="AM14"/>
          <cell r="BA14">
            <v>293056</v>
          </cell>
        </row>
        <row r="15">
          <cell r="F15">
            <v>21809863</v>
          </cell>
          <cell r="K15">
            <v>0</v>
          </cell>
          <cell r="N15">
            <v>0</v>
          </cell>
          <cell r="S15">
            <v>0</v>
          </cell>
          <cell r="AD15">
            <v>0</v>
          </cell>
          <cell r="AJ15"/>
          <cell r="AM15"/>
          <cell r="BA15">
            <v>21809863</v>
          </cell>
        </row>
        <row r="16">
          <cell r="F16">
            <v>2454169</v>
          </cell>
          <cell r="K16">
            <v>0</v>
          </cell>
          <cell r="N16">
            <v>0</v>
          </cell>
          <cell r="S16">
            <v>0</v>
          </cell>
          <cell r="AD16">
            <v>0</v>
          </cell>
          <cell r="AJ16"/>
          <cell r="AM16"/>
          <cell r="BA16">
            <v>2454169</v>
          </cell>
        </row>
        <row r="17">
          <cell r="F17">
            <v>31138</v>
          </cell>
          <cell r="K17">
            <v>0</v>
          </cell>
          <cell r="N17">
            <v>0</v>
          </cell>
          <cell r="S17">
            <v>1041966</v>
          </cell>
          <cell r="AD17">
            <v>0</v>
          </cell>
          <cell r="AJ17"/>
          <cell r="AM17"/>
          <cell r="BA17">
            <v>1073104</v>
          </cell>
        </row>
        <row r="18">
          <cell r="F18">
            <v>362442</v>
          </cell>
          <cell r="K18">
            <v>11939</v>
          </cell>
          <cell r="N18">
            <v>0</v>
          </cell>
          <cell r="S18">
            <v>6097</v>
          </cell>
          <cell r="AD18">
            <v>0</v>
          </cell>
          <cell r="AJ18"/>
          <cell r="AM18"/>
          <cell r="BA18">
            <v>380478</v>
          </cell>
        </row>
        <row r="19">
          <cell r="F19">
            <v>541635</v>
          </cell>
          <cell r="K19">
            <v>102575</v>
          </cell>
          <cell r="N19">
            <v>935837</v>
          </cell>
          <cell r="S19">
            <v>212013</v>
          </cell>
          <cell r="AD19">
            <v>0</v>
          </cell>
          <cell r="AJ19"/>
          <cell r="AM19"/>
          <cell r="BA19">
            <v>1792060</v>
          </cell>
        </row>
        <row r="20">
          <cell r="F20">
            <v>112937</v>
          </cell>
          <cell r="K20">
            <v>0</v>
          </cell>
          <cell r="N20">
            <v>0</v>
          </cell>
          <cell r="S20">
            <v>0</v>
          </cell>
          <cell r="AD20">
            <v>0</v>
          </cell>
          <cell r="AJ20"/>
          <cell r="AM20"/>
          <cell r="BA20">
            <v>112937</v>
          </cell>
        </row>
        <row r="22">
          <cell r="F22">
            <v>439333</v>
          </cell>
          <cell r="K22">
            <v>39140</v>
          </cell>
          <cell r="N22">
            <v>0</v>
          </cell>
          <cell r="S22">
            <v>272090</v>
          </cell>
          <cell r="AD22">
            <v>0</v>
          </cell>
          <cell r="AJ22"/>
          <cell r="AM22"/>
          <cell r="BA22">
            <v>750563</v>
          </cell>
        </row>
        <row r="23">
          <cell r="F23">
            <v>780560</v>
          </cell>
          <cell r="K23">
            <v>0</v>
          </cell>
          <cell r="N23">
            <v>0</v>
          </cell>
          <cell r="S23">
            <v>0</v>
          </cell>
          <cell r="AD23">
            <v>0</v>
          </cell>
          <cell r="AJ23"/>
          <cell r="AM23"/>
          <cell r="BA23">
            <v>780560</v>
          </cell>
        </row>
        <row r="24">
          <cell r="F24">
            <v>397606</v>
          </cell>
          <cell r="K24">
            <v>0</v>
          </cell>
          <cell r="N24">
            <v>0</v>
          </cell>
          <cell r="S24">
            <v>0</v>
          </cell>
          <cell r="AD24">
            <v>0</v>
          </cell>
          <cell r="AJ24"/>
          <cell r="AM24"/>
          <cell r="BA24">
            <v>397606</v>
          </cell>
        </row>
        <row r="25">
          <cell r="F25">
            <v>565698</v>
          </cell>
          <cell r="K25">
            <v>0</v>
          </cell>
          <cell r="N25">
            <v>0</v>
          </cell>
          <cell r="S25">
            <v>378013</v>
          </cell>
          <cell r="AD25">
            <v>0</v>
          </cell>
          <cell r="AJ25">
            <v>0</v>
          </cell>
          <cell r="AM25"/>
          <cell r="BA25">
            <v>943711</v>
          </cell>
        </row>
        <row r="27">
          <cell r="F27">
            <v>203413</v>
          </cell>
          <cell r="K27">
            <v>0</v>
          </cell>
          <cell r="N27">
            <v>0</v>
          </cell>
          <cell r="S27">
            <v>208211</v>
          </cell>
          <cell r="AD27">
            <v>0</v>
          </cell>
          <cell r="AJ27">
            <v>0</v>
          </cell>
          <cell r="AM27"/>
          <cell r="BA27">
            <v>411624</v>
          </cell>
        </row>
        <row r="28">
          <cell r="F28">
            <v>116933</v>
          </cell>
          <cell r="K28">
            <v>0</v>
          </cell>
          <cell r="N28">
            <v>0</v>
          </cell>
          <cell r="S28">
            <v>0</v>
          </cell>
          <cell r="AD28">
            <v>0</v>
          </cell>
          <cell r="AJ28"/>
          <cell r="AM28"/>
          <cell r="BA28">
            <v>116933</v>
          </cell>
        </row>
        <row r="29">
          <cell r="F29">
            <v>224493</v>
          </cell>
          <cell r="K29">
            <v>0</v>
          </cell>
          <cell r="N29">
            <v>0</v>
          </cell>
          <cell r="S29">
            <v>0</v>
          </cell>
          <cell r="AD29">
            <v>0</v>
          </cell>
          <cell r="AJ29">
            <v>863410</v>
          </cell>
          <cell r="AM29">
            <v>814868</v>
          </cell>
          <cell r="BA29">
            <v>1902771</v>
          </cell>
        </row>
        <row r="31">
          <cell r="F31">
            <v>96310</v>
          </cell>
          <cell r="K31">
            <v>0</v>
          </cell>
          <cell r="N31">
            <v>0</v>
          </cell>
          <cell r="S31">
            <v>0</v>
          </cell>
          <cell r="W31">
            <v>1662698</v>
          </cell>
          <cell r="AD31">
            <v>0</v>
          </cell>
          <cell r="AJ31">
            <v>0</v>
          </cell>
          <cell r="AM31"/>
          <cell r="BA31">
            <v>1759008</v>
          </cell>
        </row>
        <row r="32">
          <cell r="F32">
            <v>484698</v>
          </cell>
          <cell r="K32">
            <v>0</v>
          </cell>
          <cell r="N32">
            <v>0</v>
          </cell>
          <cell r="S32">
            <v>0</v>
          </cell>
          <cell r="W32">
            <v>0</v>
          </cell>
          <cell r="AD32">
            <v>0</v>
          </cell>
          <cell r="AJ32">
            <v>0</v>
          </cell>
          <cell r="AM32"/>
          <cell r="BA32">
            <v>484698</v>
          </cell>
        </row>
        <row r="33">
          <cell r="F33">
            <v>200998</v>
          </cell>
          <cell r="K33">
            <v>866</v>
          </cell>
          <cell r="N33">
            <v>5147</v>
          </cell>
          <cell r="S33">
            <v>0</v>
          </cell>
          <cell r="AD33">
            <v>0</v>
          </cell>
          <cell r="AJ33">
            <v>0</v>
          </cell>
          <cell r="AM33"/>
          <cell r="BA33">
            <v>207011</v>
          </cell>
        </row>
        <row r="34">
          <cell r="F34">
            <v>95842</v>
          </cell>
          <cell r="K34">
            <v>30646</v>
          </cell>
          <cell r="N34">
            <v>39299</v>
          </cell>
          <cell r="S34">
            <v>0</v>
          </cell>
          <cell r="AD34">
            <v>0</v>
          </cell>
          <cell r="AJ34">
            <v>0</v>
          </cell>
          <cell r="AM34"/>
          <cell r="BA34">
            <v>165787</v>
          </cell>
        </row>
        <row r="35">
          <cell r="F35">
            <v>27071</v>
          </cell>
          <cell r="K35">
            <v>0</v>
          </cell>
          <cell r="N35">
            <v>0</v>
          </cell>
          <cell r="S35">
            <v>0</v>
          </cell>
          <cell r="AD35">
            <v>0</v>
          </cell>
          <cell r="AJ35"/>
          <cell r="AM35"/>
          <cell r="BA35">
            <v>27071</v>
          </cell>
        </row>
        <row r="36">
          <cell r="F36">
            <v>99819</v>
          </cell>
          <cell r="K36">
            <v>0</v>
          </cell>
          <cell r="N36">
            <v>0</v>
          </cell>
          <cell r="S36">
            <v>0</v>
          </cell>
          <cell r="AD36">
            <v>0</v>
          </cell>
          <cell r="AJ36"/>
          <cell r="AM36"/>
          <cell r="BA36">
            <v>99819</v>
          </cell>
        </row>
        <row r="37">
          <cell r="F37">
            <v>138476</v>
          </cell>
          <cell r="K37">
            <v>0</v>
          </cell>
          <cell r="N37">
            <v>947664</v>
          </cell>
          <cell r="S37">
            <v>599371</v>
          </cell>
          <cell r="W37">
            <v>0</v>
          </cell>
          <cell r="AD37">
            <v>0</v>
          </cell>
          <cell r="AJ37"/>
          <cell r="AM37"/>
          <cell r="BA37">
            <v>1685511</v>
          </cell>
        </row>
        <row r="38">
          <cell r="F38">
            <v>149115</v>
          </cell>
          <cell r="K38">
            <v>6256</v>
          </cell>
          <cell r="N38">
            <v>0</v>
          </cell>
          <cell r="S38">
            <v>0</v>
          </cell>
          <cell r="AD38">
            <v>0</v>
          </cell>
          <cell r="AJ38"/>
          <cell r="AM38"/>
          <cell r="BA38">
            <v>155371</v>
          </cell>
        </row>
        <row r="39">
          <cell r="F39">
            <v>46943</v>
          </cell>
          <cell r="K39">
            <v>0</v>
          </cell>
          <cell r="N39">
            <v>0</v>
          </cell>
          <cell r="S39">
            <v>0</v>
          </cell>
          <cell r="AD39">
            <v>0</v>
          </cell>
          <cell r="AJ39"/>
          <cell r="AM39"/>
          <cell r="BA39">
            <v>46943</v>
          </cell>
        </row>
        <row r="40">
          <cell r="F40">
            <v>220261</v>
          </cell>
          <cell r="K40">
            <v>0</v>
          </cell>
          <cell r="N40">
            <v>0</v>
          </cell>
          <cell r="S40">
            <v>0</v>
          </cell>
          <cell r="AD40">
            <v>0</v>
          </cell>
          <cell r="AJ40"/>
          <cell r="AM40"/>
          <cell r="BA40">
            <v>220261</v>
          </cell>
        </row>
        <row r="41">
          <cell r="F41">
            <v>0</v>
          </cell>
          <cell r="K41">
            <v>0</v>
          </cell>
          <cell r="N41">
            <v>0</v>
          </cell>
          <cell r="S41">
            <v>0</v>
          </cell>
          <cell r="AD41">
            <v>0</v>
          </cell>
          <cell r="AJ41"/>
          <cell r="AM41"/>
          <cell r="BA41">
            <v>0</v>
          </cell>
        </row>
        <row r="42">
          <cell r="F42">
            <v>863436</v>
          </cell>
          <cell r="K42">
            <v>0</v>
          </cell>
          <cell r="N42">
            <v>0</v>
          </cell>
          <cell r="S42">
            <v>0</v>
          </cell>
          <cell r="AD42">
            <v>0</v>
          </cell>
          <cell r="AJ42"/>
          <cell r="AM42"/>
          <cell r="BA42">
            <v>863436</v>
          </cell>
        </row>
        <row r="43">
          <cell r="F43">
            <v>68884</v>
          </cell>
          <cell r="K43">
            <v>0</v>
          </cell>
          <cell r="N43">
            <v>0</v>
          </cell>
          <cell r="S43">
            <v>0</v>
          </cell>
          <cell r="AD43">
            <v>0</v>
          </cell>
          <cell r="AJ43"/>
          <cell r="AM43"/>
          <cell r="BA43">
            <v>68884</v>
          </cell>
        </row>
        <row r="44">
          <cell r="F44">
            <v>447827</v>
          </cell>
          <cell r="K44">
            <v>0</v>
          </cell>
          <cell r="N44">
            <v>0</v>
          </cell>
          <cell r="S44">
            <v>0</v>
          </cell>
          <cell r="AD44">
            <v>0</v>
          </cell>
          <cell r="AJ44"/>
          <cell r="AM44"/>
          <cell r="BA44">
            <v>447827</v>
          </cell>
        </row>
        <row r="45">
          <cell r="F45">
            <v>159733</v>
          </cell>
          <cell r="K45">
            <v>0</v>
          </cell>
          <cell r="N45">
            <v>0</v>
          </cell>
          <cell r="S45">
            <v>0</v>
          </cell>
          <cell r="AD45">
            <v>0</v>
          </cell>
          <cell r="AJ45"/>
          <cell r="AM45"/>
          <cell r="BA45">
            <v>159733</v>
          </cell>
        </row>
        <row r="46">
          <cell r="F46">
            <v>69100</v>
          </cell>
          <cell r="K46">
            <v>0</v>
          </cell>
          <cell r="N46">
            <v>0</v>
          </cell>
          <cell r="S46">
            <v>0</v>
          </cell>
          <cell r="AD46">
            <v>0</v>
          </cell>
          <cell r="AJ46">
            <v>0</v>
          </cell>
          <cell r="AM46"/>
          <cell r="BA46">
            <v>69100</v>
          </cell>
        </row>
        <row r="47">
          <cell r="F47">
            <v>22149</v>
          </cell>
          <cell r="K47">
            <v>0</v>
          </cell>
          <cell r="N47">
            <v>0</v>
          </cell>
          <cell r="S47">
            <v>0</v>
          </cell>
          <cell r="AD47">
            <v>0</v>
          </cell>
          <cell r="AJ47"/>
          <cell r="AM47"/>
          <cell r="BA47">
            <v>22149</v>
          </cell>
        </row>
        <row r="50">
          <cell r="F50">
            <v>0</v>
          </cell>
          <cell r="K50">
            <v>0</v>
          </cell>
          <cell r="N50">
            <v>0</v>
          </cell>
          <cell r="S50">
            <v>0</v>
          </cell>
          <cell r="AD50">
            <v>0</v>
          </cell>
          <cell r="AJ50"/>
          <cell r="AM50"/>
          <cell r="BA50">
            <v>0</v>
          </cell>
        </row>
        <row r="51">
          <cell r="F51">
            <v>1774</v>
          </cell>
          <cell r="K51">
            <v>0</v>
          </cell>
          <cell r="N51"/>
          <cell r="S51">
            <v>0</v>
          </cell>
          <cell r="AD51"/>
          <cell r="AJ51"/>
          <cell r="AM51"/>
          <cell r="BA51">
            <v>1774</v>
          </cell>
        </row>
        <row r="52">
          <cell r="F52">
            <v>2792</v>
          </cell>
          <cell r="K52">
            <v>0</v>
          </cell>
          <cell r="N52"/>
          <cell r="S52">
            <v>0</v>
          </cell>
          <cell r="AD52"/>
          <cell r="AJ52"/>
          <cell r="AM52"/>
          <cell r="BA52">
            <v>2792</v>
          </cell>
        </row>
        <row r="54">
          <cell r="F54">
            <v>9332</v>
          </cell>
          <cell r="K54">
            <v>0</v>
          </cell>
          <cell r="N54">
            <v>0</v>
          </cell>
          <cell r="S54">
            <v>2065000</v>
          </cell>
          <cell r="AD54">
            <v>0</v>
          </cell>
          <cell r="AJ54">
            <v>0</v>
          </cell>
          <cell r="AM54"/>
          <cell r="BA54">
            <v>2074332</v>
          </cell>
        </row>
        <row r="55">
          <cell r="F55">
            <v>15518</v>
          </cell>
          <cell r="K55">
            <v>0</v>
          </cell>
          <cell r="N55">
            <v>0</v>
          </cell>
          <cell r="S55">
            <v>0</v>
          </cell>
          <cell r="AD55">
            <v>0</v>
          </cell>
          <cell r="AJ55"/>
          <cell r="AM55"/>
          <cell r="BA55">
            <v>15518</v>
          </cell>
        </row>
        <row r="56">
          <cell r="F56">
            <v>2838</v>
          </cell>
          <cell r="K56">
            <v>0</v>
          </cell>
          <cell r="N56">
            <v>0</v>
          </cell>
          <cell r="S56">
            <v>0</v>
          </cell>
          <cell r="AD56">
            <v>0</v>
          </cell>
          <cell r="AJ56"/>
          <cell r="AM56"/>
          <cell r="BA56">
            <v>2838</v>
          </cell>
        </row>
        <row r="57">
          <cell r="F57">
            <v>4087</v>
          </cell>
          <cell r="K57">
            <v>0</v>
          </cell>
          <cell r="N57">
            <v>0</v>
          </cell>
          <cell r="S57">
            <v>0</v>
          </cell>
          <cell r="AD57">
            <v>0</v>
          </cell>
          <cell r="AJ57"/>
          <cell r="AM57"/>
          <cell r="BA57">
            <v>4087</v>
          </cell>
        </row>
        <row r="58">
          <cell r="F58">
            <v>10247</v>
          </cell>
          <cell r="K58">
            <v>0</v>
          </cell>
          <cell r="N58">
            <v>0</v>
          </cell>
          <cell r="S58">
            <v>0</v>
          </cell>
          <cell r="AD58">
            <v>0</v>
          </cell>
          <cell r="AJ58"/>
          <cell r="AM58"/>
          <cell r="BA58">
            <v>10247</v>
          </cell>
        </row>
        <row r="59">
          <cell r="F59">
            <v>972</v>
          </cell>
          <cell r="K59">
            <v>0</v>
          </cell>
          <cell r="N59">
            <v>0</v>
          </cell>
          <cell r="S59">
            <v>29867</v>
          </cell>
          <cell r="AD59">
            <v>0</v>
          </cell>
          <cell r="AJ59"/>
          <cell r="AM59"/>
          <cell r="BA59">
            <v>30839</v>
          </cell>
        </row>
        <row r="60">
          <cell r="F60">
            <v>3742</v>
          </cell>
          <cell r="K60"/>
          <cell r="N60"/>
          <cell r="S60"/>
          <cell r="AD60"/>
          <cell r="AJ60"/>
          <cell r="AM60"/>
          <cell r="BA60">
            <v>3742</v>
          </cell>
        </row>
        <row r="61">
          <cell r="F61">
            <v>5249</v>
          </cell>
          <cell r="K61">
            <v>0</v>
          </cell>
          <cell r="N61">
            <v>0</v>
          </cell>
          <cell r="S61">
            <v>11581</v>
          </cell>
          <cell r="AD61">
            <v>0</v>
          </cell>
          <cell r="AJ61"/>
          <cell r="AM61"/>
          <cell r="BA61">
            <v>16830</v>
          </cell>
        </row>
        <row r="62">
          <cell r="F62">
            <v>4342</v>
          </cell>
          <cell r="K62"/>
          <cell r="N62"/>
          <cell r="S62"/>
          <cell r="AD62"/>
          <cell r="AJ62"/>
          <cell r="AM62"/>
          <cell r="BA62">
            <v>4342</v>
          </cell>
        </row>
        <row r="63">
          <cell r="F63">
            <v>18921</v>
          </cell>
          <cell r="K63">
            <v>0</v>
          </cell>
          <cell r="N63">
            <v>0</v>
          </cell>
          <cell r="S63">
            <v>678652</v>
          </cell>
          <cell r="AD63">
            <v>0</v>
          </cell>
          <cell r="AJ63"/>
          <cell r="AM63"/>
          <cell r="BA63">
            <v>697573</v>
          </cell>
        </row>
        <row r="64">
          <cell r="F64">
            <v>3624</v>
          </cell>
          <cell r="K64">
            <v>0</v>
          </cell>
          <cell r="N64">
            <v>0</v>
          </cell>
          <cell r="S64">
            <v>0</v>
          </cell>
          <cell r="AD64">
            <v>0</v>
          </cell>
          <cell r="AJ64"/>
          <cell r="AM64"/>
          <cell r="BA64">
            <v>3624</v>
          </cell>
        </row>
        <row r="65">
          <cell r="F65">
            <v>3770</v>
          </cell>
          <cell r="K65">
            <v>0</v>
          </cell>
          <cell r="N65">
            <v>0</v>
          </cell>
          <cell r="S65">
            <v>0</v>
          </cell>
          <cell r="AD65"/>
          <cell r="AJ65"/>
          <cell r="AM65"/>
          <cell r="BA65">
            <v>3770</v>
          </cell>
        </row>
        <row r="66">
          <cell r="F66">
            <v>1732</v>
          </cell>
          <cell r="K66">
            <v>0</v>
          </cell>
          <cell r="N66">
            <v>0</v>
          </cell>
          <cell r="S66">
            <v>40169</v>
          </cell>
          <cell r="AD66">
            <v>0</v>
          </cell>
          <cell r="AJ66"/>
          <cell r="AM66"/>
          <cell r="BA66">
            <v>41901</v>
          </cell>
        </row>
        <row r="67">
          <cell r="F67">
            <v>2854</v>
          </cell>
          <cell r="K67">
            <v>52642</v>
          </cell>
          <cell r="N67">
            <v>0</v>
          </cell>
          <cell r="S67">
            <v>0</v>
          </cell>
          <cell r="AD67">
            <v>0</v>
          </cell>
          <cell r="AJ67"/>
          <cell r="AM67"/>
          <cell r="BA67">
            <v>55496</v>
          </cell>
        </row>
        <row r="69">
          <cell r="F69">
            <v>1666</v>
          </cell>
          <cell r="K69">
            <v>0</v>
          </cell>
          <cell r="N69">
            <v>0</v>
          </cell>
          <cell r="S69">
            <v>677828</v>
          </cell>
          <cell r="AD69">
            <v>0</v>
          </cell>
          <cell r="AJ69"/>
          <cell r="AM69"/>
          <cell r="BA69">
            <v>679494</v>
          </cell>
        </row>
        <row r="70">
          <cell r="F70">
            <v>4961</v>
          </cell>
          <cell r="K70">
            <v>0</v>
          </cell>
          <cell r="N70">
            <v>0</v>
          </cell>
          <cell r="S70">
            <v>0</v>
          </cell>
          <cell r="AD70">
            <v>0</v>
          </cell>
          <cell r="AJ70"/>
          <cell r="AM70"/>
          <cell r="BA70">
            <v>4961</v>
          </cell>
        </row>
        <row r="71">
          <cell r="F71">
            <v>5167</v>
          </cell>
          <cell r="K71">
            <v>0</v>
          </cell>
          <cell r="N71">
            <v>0</v>
          </cell>
          <cell r="S71">
            <v>0</v>
          </cell>
          <cell r="AD71">
            <v>0</v>
          </cell>
          <cell r="AJ71"/>
          <cell r="AM71"/>
          <cell r="BA71">
            <v>5167</v>
          </cell>
        </row>
        <row r="72">
          <cell r="F72">
            <v>4086</v>
          </cell>
          <cell r="K72">
            <v>0</v>
          </cell>
          <cell r="N72">
            <v>0</v>
          </cell>
          <cell r="S72">
            <v>0</v>
          </cell>
          <cell r="AD72">
            <v>0</v>
          </cell>
          <cell r="AJ72"/>
          <cell r="AM72"/>
          <cell r="BA72">
            <v>4086</v>
          </cell>
        </row>
        <row r="73">
          <cell r="F73">
            <v>51474</v>
          </cell>
          <cell r="K73"/>
          <cell r="N73"/>
          <cell r="S73"/>
          <cell r="AD73"/>
          <cell r="AJ73"/>
          <cell r="AM73"/>
          <cell r="BA73">
            <v>51474</v>
          </cell>
        </row>
        <row r="74">
          <cell r="F74">
            <v>36083</v>
          </cell>
          <cell r="K74">
            <v>0</v>
          </cell>
          <cell r="N74">
            <v>0</v>
          </cell>
          <cell r="S74">
            <v>0</v>
          </cell>
          <cell r="AD74">
            <v>0</v>
          </cell>
          <cell r="AJ74"/>
          <cell r="AM74"/>
          <cell r="BA74">
            <v>36083</v>
          </cell>
        </row>
        <row r="75">
          <cell r="F75">
            <v>26993</v>
          </cell>
          <cell r="K75">
            <v>0</v>
          </cell>
          <cell r="N75">
            <v>0</v>
          </cell>
          <cell r="S75">
            <v>0</v>
          </cell>
          <cell r="AD75">
            <v>0</v>
          </cell>
          <cell r="AJ75"/>
          <cell r="AM75"/>
          <cell r="BA75">
            <v>26993</v>
          </cell>
        </row>
        <row r="76">
          <cell r="F76">
            <v>4358</v>
          </cell>
          <cell r="K76">
            <v>0</v>
          </cell>
          <cell r="N76">
            <v>0</v>
          </cell>
          <cell r="S76">
            <v>0</v>
          </cell>
          <cell r="AD76">
            <v>0</v>
          </cell>
          <cell r="AJ76"/>
          <cell r="AM76"/>
          <cell r="BA76">
            <v>4358</v>
          </cell>
        </row>
        <row r="77">
          <cell r="F77">
            <v>18254</v>
          </cell>
          <cell r="K77">
            <v>0</v>
          </cell>
          <cell r="N77">
            <v>16693</v>
          </cell>
          <cell r="S77"/>
          <cell r="AD77"/>
          <cell r="AJ77"/>
          <cell r="AM77"/>
          <cell r="BA77">
            <v>34947</v>
          </cell>
        </row>
        <row r="78">
          <cell r="F78">
            <v>0</v>
          </cell>
          <cell r="K78">
            <v>0</v>
          </cell>
          <cell r="N78">
            <v>0</v>
          </cell>
          <cell r="S78"/>
          <cell r="AD78">
            <v>0</v>
          </cell>
          <cell r="AJ78"/>
          <cell r="AM78"/>
          <cell r="BA78">
            <v>0</v>
          </cell>
        </row>
        <row r="79">
          <cell r="F79">
            <v>2411</v>
          </cell>
          <cell r="K79">
            <v>0</v>
          </cell>
          <cell r="N79">
            <v>0</v>
          </cell>
          <cell r="S79"/>
          <cell r="AD79"/>
          <cell r="AJ79"/>
          <cell r="AM79"/>
          <cell r="BA79">
            <v>2411</v>
          </cell>
        </row>
        <row r="80">
          <cell r="F80">
            <v>886</v>
          </cell>
          <cell r="K80">
            <v>0</v>
          </cell>
          <cell r="N80">
            <v>0</v>
          </cell>
          <cell r="S80">
            <v>0</v>
          </cell>
          <cell r="AD80">
            <v>0</v>
          </cell>
          <cell r="AJ80"/>
          <cell r="AM80"/>
          <cell r="BA80">
            <v>886</v>
          </cell>
        </row>
        <row r="81">
          <cell r="F81">
            <v>2467</v>
          </cell>
          <cell r="K81">
            <v>35614</v>
          </cell>
          <cell r="N81">
            <v>0</v>
          </cell>
          <cell r="S81">
            <v>0</v>
          </cell>
          <cell r="AD81">
            <v>0</v>
          </cell>
          <cell r="AJ81"/>
          <cell r="AM81"/>
          <cell r="BA81">
            <v>38081</v>
          </cell>
        </row>
        <row r="82">
          <cell r="F82">
            <v>60979</v>
          </cell>
          <cell r="K82">
            <v>0</v>
          </cell>
          <cell r="N82">
            <v>0</v>
          </cell>
          <cell r="S82">
            <v>0</v>
          </cell>
          <cell r="AD82">
            <v>0</v>
          </cell>
          <cell r="AJ82"/>
          <cell r="AM82"/>
          <cell r="BA82">
            <v>60979</v>
          </cell>
        </row>
        <row r="83">
          <cell r="F83">
            <v>2635</v>
          </cell>
          <cell r="K83"/>
          <cell r="N83"/>
          <cell r="S83"/>
          <cell r="AD83"/>
          <cell r="AJ83"/>
          <cell r="AM83"/>
          <cell r="BA83">
            <v>2635</v>
          </cell>
        </row>
        <row r="84">
          <cell r="F84">
            <v>4404</v>
          </cell>
          <cell r="K84">
            <v>0</v>
          </cell>
          <cell r="N84">
            <v>0</v>
          </cell>
          <cell r="S84">
            <v>0</v>
          </cell>
          <cell r="AD84">
            <v>0</v>
          </cell>
          <cell r="AJ84"/>
          <cell r="AM84"/>
          <cell r="BA84">
            <v>4404</v>
          </cell>
        </row>
        <row r="85">
          <cell r="F85">
            <v>5509</v>
          </cell>
          <cell r="K85">
            <v>0</v>
          </cell>
          <cell r="N85">
            <v>0</v>
          </cell>
          <cell r="S85">
            <v>0</v>
          </cell>
          <cell r="AD85">
            <v>0</v>
          </cell>
          <cell r="AJ85"/>
          <cell r="AM85"/>
          <cell r="BA85">
            <v>5509</v>
          </cell>
        </row>
        <row r="86">
          <cell r="F86">
            <v>0</v>
          </cell>
          <cell r="K86"/>
          <cell r="N86"/>
          <cell r="S86"/>
          <cell r="AD86"/>
          <cell r="AJ86"/>
          <cell r="AM86"/>
          <cell r="BA86">
            <v>0</v>
          </cell>
        </row>
        <row r="87">
          <cell r="F87">
            <v>2287</v>
          </cell>
          <cell r="K87">
            <v>0</v>
          </cell>
          <cell r="N87">
            <v>0</v>
          </cell>
          <cell r="S87">
            <v>0</v>
          </cell>
          <cell r="AD87">
            <v>0</v>
          </cell>
          <cell r="AJ87"/>
          <cell r="AM87"/>
          <cell r="BA87">
            <v>2287</v>
          </cell>
        </row>
        <row r="88">
          <cell r="F88">
            <v>16897</v>
          </cell>
          <cell r="K88">
            <v>0</v>
          </cell>
          <cell r="N88">
            <v>0</v>
          </cell>
          <cell r="S88">
            <v>0</v>
          </cell>
          <cell r="AD88">
            <v>0</v>
          </cell>
          <cell r="AJ88"/>
          <cell r="AM88"/>
          <cell r="BA88">
            <v>16897</v>
          </cell>
        </row>
        <row r="90">
          <cell r="F90">
            <v>0</v>
          </cell>
          <cell r="K90">
            <v>0</v>
          </cell>
          <cell r="N90">
            <v>0</v>
          </cell>
          <cell r="S90">
            <v>636500</v>
          </cell>
          <cell r="AD90">
            <v>0</v>
          </cell>
          <cell r="AG90">
            <v>737000</v>
          </cell>
          <cell r="AJ90">
            <v>0</v>
          </cell>
          <cell r="AM90"/>
          <cell r="BA90">
            <v>1373500</v>
          </cell>
        </row>
        <row r="92">
          <cell r="F92"/>
          <cell r="K92">
            <v>0</v>
          </cell>
          <cell r="N92"/>
          <cell r="S92">
            <v>0</v>
          </cell>
          <cell r="AD92">
            <v>0</v>
          </cell>
          <cell r="AJ92"/>
          <cell r="AM92"/>
          <cell r="AQ92">
            <v>428619518</v>
          </cell>
          <cell r="BA92">
            <v>428619518</v>
          </cell>
        </row>
        <row r="93">
          <cell r="F93"/>
          <cell r="K93">
            <v>0</v>
          </cell>
          <cell r="N93"/>
          <cell r="S93">
            <v>0</v>
          </cell>
          <cell r="AD93">
            <v>0</v>
          </cell>
          <cell r="AJ93">
            <v>0</v>
          </cell>
          <cell r="AM93"/>
          <cell r="BA93">
            <v>0</v>
          </cell>
        </row>
        <row r="94">
          <cell r="F94">
            <v>0</v>
          </cell>
          <cell r="K94">
            <v>0</v>
          </cell>
          <cell r="N94">
            <v>0</v>
          </cell>
          <cell r="S94">
            <v>0</v>
          </cell>
          <cell r="AD94">
            <v>0</v>
          </cell>
          <cell r="AJ94"/>
          <cell r="AM94"/>
          <cell r="BA94">
            <v>0</v>
          </cell>
        </row>
        <row r="95">
          <cell r="F95">
            <v>0</v>
          </cell>
          <cell r="K95">
            <v>0</v>
          </cell>
          <cell r="N95">
            <v>0</v>
          </cell>
          <cell r="S95">
            <v>0</v>
          </cell>
          <cell r="AD95">
            <v>0</v>
          </cell>
          <cell r="AF95">
            <v>392797000</v>
          </cell>
          <cell r="AJ95"/>
          <cell r="AM95"/>
          <cell r="BA95">
            <v>392797000</v>
          </cell>
        </row>
      </sheetData>
      <sheetData sheetId="8">
        <row r="7">
          <cell r="E7">
            <v>0</v>
          </cell>
          <cell r="H7">
            <v>0</v>
          </cell>
          <cell r="K7">
            <v>0</v>
          </cell>
          <cell r="N7">
            <v>0</v>
          </cell>
          <cell r="AA7">
            <v>0</v>
          </cell>
          <cell r="AM7">
            <v>0</v>
          </cell>
          <cell r="AN7">
            <v>0</v>
          </cell>
        </row>
        <row r="8">
          <cell r="E8">
            <v>0</v>
          </cell>
          <cell r="H8">
            <v>0</v>
          </cell>
          <cell r="K8">
            <v>0</v>
          </cell>
          <cell r="N8">
            <v>0</v>
          </cell>
          <cell r="AA8">
            <v>0</v>
          </cell>
          <cell r="AM8">
            <v>0</v>
          </cell>
          <cell r="AN8">
            <v>0</v>
          </cell>
        </row>
        <row r="9">
          <cell r="E9">
            <v>0</v>
          </cell>
          <cell r="H9">
            <v>0</v>
          </cell>
          <cell r="K9">
            <v>0</v>
          </cell>
          <cell r="N9">
            <v>0</v>
          </cell>
          <cell r="AA9">
            <v>0</v>
          </cell>
          <cell r="AM9">
            <v>0</v>
          </cell>
          <cell r="AN9">
            <v>0</v>
          </cell>
        </row>
        <row r="10">
          <cell r="E10">
            <v>0</v>
          </cell>
          <cell r="H10">
            <v>0</v>
          </cell>
          <cell r="K10">
            <v>0</v>
          </cell>
          <cell r="N10">
            <v>0</v>
          </cell>
          <cell r="AA10">
            <v>0</v>
          </cell>
          <cell r="AM10">
            <v>0</v>
          </cell>
          <cell r="AN10">
            <v>0</v>
          </cell>
        </row>
        <row r="11">
          <cell r="B11">
            <v>266500</v>
          </cell>
          <cell r="E11">
            <v>0</v>
          </cell>
          <cell r="H11">
            <v>0</v>
          </cell>
          <cell r="K11">
            <v>0</v>
          </cell>
          <cell r="N11">
            <v>0</v>
          </cell>
          <cell r="X11">
            <v>0</v>
          </cell>
          <cell r="AM11">
            <v>0</v>
          </cell>
        </row>
        <row r="12">
          <cell r="E12">
            <v>0</v>
          </cell>
          <cell r="H12">
            <v>0</v>
          </cell>
          <cell r="K12">
            <v>0</v>
          </cell>
          <cell r="N12">
            <v>0</v>
          </cell>
          <cell r="R12">
            <v>0</v>
          </cell>
          <cell r="AA12">
            <v>0</v>
          </cell>
          <cell r="AM12">
            <v>0</v>
          </cell>
        </row>
        <row r="14">
          <cell r="B14">
            <v>300402</v>
          </cell>
          <cell r="E14">
            <v>0</v>
          </cell>
          <cell r="H14">
            <v>0</v>
          </cell>
          <cell r="K14">
            <v>0</v>
          </cell>
          <cell r="N14">
            <v>0</v>
          </cell>
          <cell r="AA14">
            <v>0</v>
          </cell>
          <cell r="AM14">
            <v>0</v>
          </cell>
        </row>
        <row r="15">
          <cell r="E15">
            <v>0</v>
          </cell>
          <cell r="H15">
            <v>0</v>
          </cell>
          <cell r="K15">
            <v>0</v>
          </cell>
          <cell r="N15">
            <v>0</v>
          </cell>
          <cell r="AA15">
            <v>0</v>
          </cell>
          <cell r="AM15">
            <v>0</v>
          </cell>
        </row>
        <row r="16">
          <cell r="E16">
            <v>0</v>
          </cell>
          <cell r="H16">
            <v>0</v>
          </cell>
          <cell r="K16">
            <v>0</v>
          </cell>
          <cell r="N16">
            <v>0</v>
          </cell>
          <cell r="X16">
            <v>0</v>
          </cell>
          <cell r="AM16">
            <v>0</v>
          </cell>
        </row>
        <row r="17">
          <cell r="E17">
            <v>0</v>
          </cell>
          <cell r="H17">
            <v>0</v>
          </cell>
          <cell r="K17">
            <v>0</v>
          </cell>
          <cell r="N17">
            <v>0</v>
          </cell>
          <cell r="AA17">
            <v>0</v>
          </cell>
          <cell r="AM17">
            <v>0</v>
          </cell>
        </row>
        <row r="18">
          <cell r="B18">
            <v>0</v>
          </cell>
          <cell r="E18">
            <v>0</v>
          </cell>
          <cell r="H18">
            <v>0</v>
          </cell>
          <cell r="K18">
            <v>0</v>
          </cell>
          <cell r="N18">
            <v>0</v>
          </cell>
          <cell r="O18">
            <v>0</v>
          </cell>
          <cell r="R18">
            <v>0</v>
          </cell>
          <cell r="S18">
            <v>0</v>
          </cell>
          <cell r="X18">
            <v>0</v>
          </cell>
          <cell r="AM18">
            <v>0</v>
          </cell>
        </row>
        <row r="19">
          <cell r="E19">
            <v>0</v>
          </cell>
          <cell r="H19">
            <v>0</v>
          </cell>
          <cell r="K19">
            <v>0</v>
          </cell>
          <cell r="N19">
            <v>0</v>
          </cell>
          <cell r="R19">
            <v>0</v>
          </cell>
          <cell r="AA19">
            <v>0</v>
          </cell>
          <cell r="AM19">
            <v>0</v>
          </cell>
        </row>
        <row r="20">
          <cell r="B20">
            <v>2338</v>
          </cell>
          <cell r="E20">
            <v>0</v>
          </cell>
          <cell r="H20">
            <v>0</v>
          </cell>
          <cell r="K20">
            <v>0</v>
          </cell>
          <cell r="N20">
            <v>16260</v>
          </cell>
          <cell r="S20">
            <v>33189</v>
          </cell>
          <cell r="AA20">
            <v>0</v>
          </cell>
          <cell r="AM20">
            <v>49449</v>
          </cell>
        </row>
        <row r="22">
          <cell r="B22">
            <v>250000</v>
          </cell>
          <cell r="E22">
            <v>0</v>
          </cell>
          <cell r="H22">
            <v>0</v>
          </cell>
          <cell r="K22">
            <v>0</v>
          </cell>
          <cell r="N22">
            <v>0</v>
          </cell>
          <cell r="R22">
            <v>0</v>
          </cell>
          <cell r="AA22">
            <v>0</v>
          </cell>
          <cell r="AM22">
            <v>0</v>
          </cell>
        </row>
        <row r="23">
          <cell r="B23">
            <v>1176540</v>
          </cell>
          <cell r="E23">
            <v>0</v>
          </cell>
          <cell r="H23">
            <v>0</v>
          </cell>
          <cell r="K23">
            <v>0</v>
          </cell>
          <cell r="N23">
            <v>0</v>
          </cell>
          <cell r="AA23">
            <v>0</v>
          </cell>
          <cell r="AM23">
            <v>0</v>
          </cell>
        </row>
        <row r="24">
          <cell r="B24">
            <v>700000</v>
          </cell>
          <cell r="E24">
            <v>0</v>
          </cell>
          <cell r="H24">
            <v>0</v>
          </cell>
          <cell r="K24">
            <v>0</v>
          </cell>
          <cell r="N24">
            <v>0</v>
          </cell>
          <cell r="AA24">
            <v>0</v>
          </cell>
          <cell r="AM24">
            <v>0</v>
          </cell>
        </row>
        <row r="25">
          <cell r="E25">
            <v>0</v>
          </cell>
          <cell r="H25">
            <v>0</v>
          </cell>
          <cell r="K25">
            <v>0</v>
          </cell>
          <cell r="N25">
            <v>11946</v>
          </cell>
          <cell r="R25">
            <v>0</v>
          </cell>
          <cell r="AA25">
            <v>0</v>
          </cell>
          <cell r="AM25">
            <v>11946</v>
          </cell>
        </row>
        <row r="27">
          <cell r="E27">
            <v>0</v>
          </cell>
          <cell r="H27">
            <v>0</v>
          </cell>
          <cell r="K27">
            <v>0</v>
          </cell>
          <cell r="N27">
            <v>0</v>
          </cell>
          <cell r="AA27">
            <v>0</v>
          </cell>
          <cell r="AM27">
            <v>0</v>
          </cell>
        </row>
        <row r="28">
          <cell r="E28">
            <v>0</v>
          </cell>
          <cell r="H28">
            <v>0</v>
          </cell>
          <cell r="K28">
            <v>0</v>
          </cell>
          <cell r="N28">
            <v>0</v>
          </cell>
          <cell r="AA28">
            <v>0</v>
          </cell>
          <cell r="AM28">
            <v>0</v>
          </cell>
        </row>
        <row r="29">
          <cell r="B29">
            <v>2454296</v>
          </cell>
          <cell r="E29">
            <v>0</v>
          </cell>
          <cell r="H29">
            <v>0</v>
          </cell>
          <cell r="K29">
            <v>0</v>
          </cell>
          <cell r="N29">
            <v>35210</v>
          </cell>
          <cell r="AA29">
            <v>0</v>
          </cell>
          <cell r="AM29">
            <v>35210</v>
          </cell>
        </row>
        <row r="31">
          <cell r="B31">
            <v>88959</v>
          </cell>
          <cell r="E31">
            <v>0</v>
          </cell>
          <cell r="H31">
            <v>0</v>
          </cell>
          <cell r="K31">
            <v>353654</v>
          </cell>
          <cell r="N31">
            <v>0</v>
          </cell>
          <cell r="W31">
            <v>120000</v>
          </cell>
          <cell r="AM31">
            <v>473654</v>
          </cell>
        </row>
        <row r="32">
          <cell r="E32">
            <v>0</v>
          </cell>
          <cell r="H32">
            <v>0</v>
          </cell>
          <cell r="K32">
            <v>0</v>
          </cell>
          <cell r="N32">
            <v>0</v>
          </cell>
          <cell r="AA32">
            <v>0</v>
          </cell>
          <cell r="AM32">
            <v>0</v>
          </cell>
        </row>
        <row r="33">
          <cell r="E33">
            <v>0</v>
          </cell>
          <cell r="H33">
            <v>0</v>
          </cell>
          <cell r="K33">
            <v>0</v>
          </cell>
          <cell r="N33">
            <v>0</v>
          </cell>
          <cell r="AA33">
            <v>0</v>
          </cell>
          <cell r="AM33">
            <v>0</v>
          </cell>
        </row>
        <row r="34">
          <cell r="E34">
            <v>0</v>
          </cell>
          <cell r="H34">
            <v>0</v>
          </cell>
          <cell r="K34">
            <v>0</v>
          </cell>
          <cell r="N34">
            <v>0</v>
          </cell>
          <cell r="AA34">
            <v>0</v>
          </cell>
          <cell r="AM34">
            <v>0</v>
          </cell>
        </row>
        <row r="35">
          <cell r="E35">
            <v>0</v>
          </cell>
          <cell r="H35">
            <v>0</v>
          </cell>
          <cell r="K35">
            <v>0</v>
          </cell>
          <cell r="N35">
            <v>0</v>
          </cell>
          <cell r="AA35">
            <v>0</v>
          </cell>
          <cell r="AM35">
            <v>0</v>
          </cell>
        </row>
        <row r="36">
          <cell r="E36">
            <v>0</v>
          </cell>
          <cell r="H36">
            <v>0</v>
          </cell>
          <cell r="K36">
            <v>0</v>
          </cell>
          <cell r="N36">
            <v>0</v>
          </cell>
          <cell r="AA36">
            <v>0</v>
          </cell>
          <cell r="AM36">
            <v>0</v>
          </cell>
        </row>
        <row r="37">
          <cell r="E37">
            <v>0</v>
          </cell>
          <cell r="H37">
            <v>0</v>
          </cell>
          <cell r="K37">
            <v>0</v>
          </cell>
          <cell r="N37">
            <v>0</v>
          </cell>
          <cell r="X37">
            <v>0</v>
          </cell>
          <cell r="AM37">
            <v>0</v>
          </cell>
        </row>
        <row r="38">
          <cell r="E38">
            <v>0</v>
          </cell>
          <cell r="H38">
            <v>0</v>
          </cell>
          <cell r="K38">
            <v>0</v>
          </cell>
          <cell r="N38">
            <v>0</v>
          </cell>
          <cell r="AA38">
            <v>0</v>
          </cell>
          <cell r="AM38">
            <v>0</v>
          </cell>
        </row>
        <row r="39">
          <cell r="E39">
            <v>0</v>
          </cell>
          <cell r="H39">
            <v>0</v>
          </cell>
          <cell r="K39">
            <v>0</v>
          </cell>
          <cell r="N39">
            <v>7546</v>
          </cell>
          <cell r="AA39">
            <v>0</v>
          </cell>
          <cell r="AM39">
            <v>7546</v>
          </cell>
        </row>
        <row r="40">
          <cell r="E40">
            <v>0</v>
          </cell>
          <cell r="H40">
            <v>0</v>
          </cell>
          <cell r="K40">
            <v>0</v>
          </cell>
          <cell r="N40">
            <v>0</v>
          </cell>
          <cell r="AA40">
            <v>0</v>
          </cell>
          <cell r="AM40">
            <v>0</v>
          </cell>
        </row>
        <row r="41">
          <cell r="E41">
            <v>0</v>
          </cell>
          <cell r="H41">
            <v>0</v>
          </cell>
          <cell r="K41">
            <v>0</v>
          </cell>
          <cell r="N41">
            <v>0</v>
          </cell>
          <cell r="AA41">
            <v>0</v>
          </cell>
          <cell r="AM41">
            <v>0</v>
          </cell>
        </row>
        <row r="42">
          <cell r="E42">
            <v>0</v>
          </cell>
          <cell r="H42">
            <v>0</v>
          </cell>
          <cell r="K42">
            <v>0</v>
          </cell>
          <cell r="N42">
            <v>0</v>
          </cell>
          <cell r="AA42">
            <v>0</v>
          </cell>
          <cell r="AM42">
            <v>0</v>
          </cell>
        </row>
        <row r="43">
          <cell r="E43">
            <v>0</v>
          </cell>
          <cell r="H43">
            <v>0</v>
          </cell>
          <cell r="K43">
            <v>0</v>
          </cell>
          <cell r="N43">
            <v>0</v>
          </cell>
          <cell r="AA43">
            <v>0</v>
          </cell>
          <cell r="AM43">
            <v>0</v>
          </cell>
        </row>
        <row r="44">
          <cell r="E44">
            <v>0</v>
          </cell>
          <cell r="H44">
            <v>0</v>
          </cell>
          <cell r="K44">
            <v>0</v>
          </cell>
          <cell r="N44">
            <v>0</v>
          </cell>
          <cell r="AA44">
            <v>0</v>
          </cell>
          <cell r="AM44">
            <v>0</v>
          </cell>
        </row>
        <row r="45">
          <cell r="E45">
            <v>0</v>
          </cell>
          <cell r="H45">
            <v>0</v>
          </cell>
          <cell r="K45">
            <v>0</v>
          </cell>
          <cell r="N45">
            <v>0</v>
          </cell>
          <cell r="AA45">
            <v>0</v>
          </cell>
          <cell r="AM45">
            <v>0</v>
          </cell>
        </row>
        <row r="46">
          <cell r="E46">
            <v>0</v>
          </cell>
          <cell r="H46">
            <v>0</v>
          </cell>
          <cell r="K46">
            <v>0</v>
          </cell>
          <cell r="N46">
            <v>0</v>
          </cell>
          <cell r="AA46">
            <v>0</v>
          </cell>
          <cell r="AM46">
            <v>0</v>
          </cell>
        </row>
        <row r="47">
          <cell r="E47">
            <v>0</v>
          </cell>
          <cell r="H47">
            <v>0</v>
          </cell>
          <cell r="K47">
            <v>0</v>
          </cell>
          <cell r="N47">
            <v>0</v>
          </cell>
          <cell r="AA47">
            <v>0</v>
          </cell>
          <cell r="AM47">
            <v>0</v>
          </cell>
        </row>
        <row r="50">
          <cell r="E50">
            <v>0</v>
          </cell>
          <cell r="H50">
            <v>0</v>
          </cell>
          <cell r="K50">
            <v>0</v>
          </cell>
          <cell r="N50">
            <v>0</v>
          </cell>
          <cell r="AA50">
            <v>0</v>
          </cell>
          <cell r="AM50">
            <v>0</v>
          </cell>
        </row>
        <row r="51">
          <cell r="AM51">
            <v>0</v>
          </cell>
        </row>
        <row r="52">
          <cell r="E52">
            <v>0</v>
          </cell>
          <cell r="H52">
            <v>0</v>
          </cell>
          <cell r="K52">
            <v>0</v>
          </cell>
          <cell r="N52">
            <v>0</v>
          </cell>
          <cell r="R52">
            <v>0</v>
          </cell>
          <cell r="AA52">
            <v>0</v>
          </cell>
          <cell r="AM52">
            <v>0</v>
          </cell>
        </row>
        <row r="54">
          <cell r="E54">
            <v>0</v>
          </cell>
          <cell r="H54">
            <v>0</v>
          </cell>
          <cell r="K54">
            <v>0</v>
          </cell>
          <cell r="N54">
            <v>0</v>
          </cell>
          <cell r="R54">
            <v>0</v>
          </cell>
          <cell r="AA54">
            <v>0</v>
          </cell>
          <cell r="AM54">
            <v>0</v>
          </cell>
        </row>
        <row r="55">
          <cell r="E55">
            <v>0</v>
          </cell>
          <cell r="H55">
            <v>0</v>
          </cell>
          <cell r="K55">
            <v>0</v>
          </cell>
          <cell r="N55">
            <v>0</v>
          </cell>
          <cell r="R55">
            <v>0</v>
          </cell>
          <cell r="AA55">
            <v>0</v>
          </cell>
          <cell r="AM55">
            <v>0</v>
          </cell>
        </row>
        <row r="56">
          <cell r="E56">
            <v>0</v>
          </cell>
          <cell r="H56">
            <v>0</v>
          </cell>
          <cell r="K56">
            <v>0</v>
          </cell>
          <cell r="N56">
            <v>0</v>
          </cell>
          <cell r="AA56">
            <v>0</v>
          </cell>
          <cell r="AM56">
            <v>0</v>
          </cell>
        </row>
        <row r="57">
          <cell r="E57">
            <v>0</v>
          </cell>
          <cell r="H57">
            <v>0</v>
          </cell>
          <cell r="K57">
            <v>0</v>
          </cell>
          <cell r="N57">
            <v>0</v>
          </cell>
          <cell r="AA57">
            <v>0</v>
          </cell>
          <cell r="AM57">
            <v>0</v>
          </cell>
        </row>
        <row r="58">
          <cell r="E58">
            <v>0</v>
          </cell>
          <cell r="H58">
            <v>0</v>
          </cell>
          <cell r="K58">
            <v>0</v>
          </cell>
          <cell r="N58">
            <v>0</v>
          </cell>
          <cell r="AA58">
            <v>0</v>
          </cell>
          <cell r="AM58">
            <v>0</v>
          </cell>
        </row>
        <row r="59">
          <cell r="E59">
            <v>0</v>
          </cell>
          <cell r="H59">
            <v>0</v>
          </cell>
          <cell r="K59">
            <v>0</v>
          </cell>
          <cell r="N59">
            <v>0</v>
          </cell>
          <cell r="AA59">
            <v>0</v>
          </cell>
          <cell r="AM59">
            <v>0</v>
          </cell>
        </row>
        <row r="61">
          <cell r="E61">
            <v>0</v>
          </cell>
          <cell r="H61">
            <v>0</v>
          </cell>
          <cell r="K61">
            <v>0</v>
          </cell>
          <cell r="N61">
            <v>0</v>
          </cell>
          <cell r="AA61">
            <v>0</v>
          </cell>
          <cell r="AM61">
            <v>0</v>
          </cell>
        </row>
        <row r="62">
          <cell r="AM62">
            <v>0</v>
          </cell>
        </row>
        <row r="63">
          <cell r="E63">
            <v>0</v>
          </cell>
          <cell r="H63">
            <v>0</v>
          </cell>
          <cell r="K63">
            <v>0</v>
          </cell>
          <cell r="N63">
            <v>0</v>
          </cell>
          <cell r="AA63">
            <v>0</v>
          </cell>
          <cell r="AM63">
            <v>0</v>
          </cell>
        </row>
        <row r="64">
          <cell r="E64">
            <v>0</v>
          </cell>
          <cell r="H64">
            <v>0</v>
          </cell>
          <cell r="K64">
            <v>0</v>
          </cell>
          <cell r="N64">
            <v>0</v>
          </cell>
          <cell r="AA64">
            <v>0</v>
          </cell>
          <cell r="AM64">
            <v>0</v>
          </cell>
        </row>
        <row r="65">
          <cell r="E65">
            <v>0</v>
          </cell>
          <cell r="AM65">
            <v>0</v>
          </cell>
        </row>
        <row r="66">
          <cell r="E66">
            <v>0</v>
          </cell>
          <cell r="H66">
            <v>0</v>
          </cell>
          <cell r="K66">
            <v>0</v>
          </cell>
          <cell r="N66">
            <v>0</v>
          </cell>
          <cell r="AA66">
            <v>0</v>
          </cell>
          <cell r="AM66">
            <v>0</v>
          </cell>
        </row>
        <row r="67">
          <cell r="E67">
            <v>0</v>
          </cell>
          <cell r="H67">
            <v>0</v>
          </cell>
          <cell r="K67">
            <v>0</v>
          </cell>
          <cell r="N67">
            <v>0</v>
          </cell>
          <cell r="AA67">
            <v>0</v>
          </cell>
          <cell r="AM67">
            <v>0</v>
          </cell>
        </row>
        <row r="69">
          <cell r="E69">
            <v>0</v>
          </cell>
          <cell r="H69">
            <v>0</v>
          </cell>
          <cell r="K69">
            <v>0</v>
          </cell>
          <cell r="N69">
            <v>0</v>
          </cell>
          <cell r="AA69">
            <v>0</v>
          </cell>
          <cell r="AM69">
            <v>0</v>
          </cell>
        </row>
        <row r="70">
          <cell r="E70">
            <v>0</v>
          </cell>
          <cell r="H70">
            <v>0</v>
          </cell>
          <cell r="K70">
            <v>0</v>
          </cell>
          <cell r="N70">
            <v>0</v>
          </cell>
          <cell r="AA70">
            <v>0</v>
          </cell>
          <cell r="AM70">
            <v>0</v>
          </cell>
        </row>
        <row r="71">
          <cell r="E71">
            <v>0</v>
          </cell>
          <cell r="H71">
            <v>0</v>
          </cell>
          <cell r="K71">
            <v>0</v>
          </cell>
          <cell r="N71">
            <v>0</v>
          </cell>
          <cell r="R71">
            <v>0</v>
          </cell>
          <cell r="AA71">
            <v>0</v>
          </cell>
          <cell r="AM71">
            <v>0</v>
          </cell>
        </row>
        <row r="72">
          <cell r="E72">
            <v>0</v>
          </cell>
          <cell r="H72">
            <v>0</v>
          </cell>
          <cell r="K72">
            <v>0</v>
          </cell>
          <cell r="N72">
            <v>0</v>
          </cell>
          <cell r="AA72">
            <v>0</v>
          </cell>
          <cell r="AM72">
            <v>0</v>
          </cell>
        </row>
        <row r="73">
          <cell r="AA73">
            <v>0</v>
          </cell>
          <cell r="AM73">
            <v>0</v>
          </cell>
        </row>
        <row r="74">
          <cell r="E74">
            <v>0</v>
          </cell>
          <cell r="AA74">
            <v>0</v>
          </cell>
          <cell r="AM74">
            <v>0</v>
          </cell>
        </row>
        <row r="75">
          <cell r="E75">
            <v>0</v>
          </cell>
          <cell r="H75">
            <v>0</v>
          </cell>
          <cell r="K75">
            <v>0</v>
          </cell>
          <cell r="N75">
            <v>0</v>
          </cell>
          <cell r="AA75">
            <v>0</v>
          </cell>
          <cell r="AM75">
            <v>0</v>
          </cell>
        </row>
        <row r="76">
          <cell r="E76">
            <v>0</v>
          </cell>
          <cell r="H76">
            <v>0</v>
          </cell>
          <cell r="K76">
            <v>0</v>
          </cell>
          <cell r="N76">
            <v>0</v>
          </cell>
          <cell r="AA76">
            <v>0</v>
          </cell>
          <cell r="AM76">
            <v>0</v>
          </cell>
        </row>
        <row r="77">
          <cell r="AA77">
            <v>0</v>
          </cell>
          <cell r="AM77">
            <v>0</v>
          </cell>
        </row>
        <row r="78">
          <cell r="E78">
            <v>0</v>
          </cell>
          <cell r="H78">
            <v>0</v>
          </cell>
          <cell r="K78">
            <v>0</v>
          </cell>
          <cell r="N78">
            <v>0</v>
          </cell>
          <cell r="AA78">
            <v>0</v>
          </cell>
          <cell r="AM78">
            <v>0</v>
          </cell>
        </row>
        <row r="79">
          <cell r="AA79">
            <v>0</v>
          </cell>
          <cell r="AM79">
            <v>0</v>
          </cell>
        </row>
        <row r="80">
          <cell r="E80">
            <v>0</v>
          </cell>
          <cell r="H80">
            <v>0</v>
          </cell>
          <cell r="K80">
            <v>0</v>
          </cell>
          <cell r="N80">
            <v>0</v>
          </cell>
          <cell r="AA80">
            <v>0</v>
          </cell>
          <cell r="AM80">
            <v>0</v>
          </cell>
        </row>
        <row r="81">
          <cell r="E81">
            <v>0</v>
          </cell>
          <cell r="H81">
            <v>0</v>
          </cell>
          <cell r="K81">
            <v>0</v>
          </cell>
          <cell r="N81">
            <v>0</v>
          </cell>
          <cell r="AA81">
            <v>0</v>
          </cell>
          <cell r="AM81">
            <v>0</v>
          </cell>
        </row>
        <row r="82">
          <cell r="E82">
            <v>0</v>
          </cell>
          <cell r="H82">
            <v>0</v>
          </cell>
          <cell r="K82">
            <v>0</v>
          </cell>
          <cell r="N82">
            <v>0</v>
          </cell>
          <cell r="AA82">
            <v>0</v>
          </cell>
          <cell r="AM82">
            <v>0</v>
          </cell>
        </row>
        <row r="83">
          <cell r="AA83">
            <v>0</v>
          </cell>
          <cell r="AM83">
            <v>0</v>
          </cell>
        </row>
        <row r="84">
          <cell r="E84">
            <v>0</v>
          </cell>
          <cell r="H84">
            <v>0</v>
          </cell>
          <cell r="K84">
            <v>0</v>
          </cell>
          <cell r="N84">
            <v>0</v>
          </cell>
          <cell r="AA84">
            <v>0</v>
          </cell>
          <cell r="AM84">
            <v>0</v>
          </cell>
        </row>
        <row r="85">
          <cell r="E85">
            <v>0</v>
          </cell>
          <cell r="H85">
            <v>0</v>
          </cell>
          <cell r="K85">
            <v>0</v>
          </cell>
          <cell r="N85">
            <v>0</v>
          </cell>
          <cell r="AA85">
            <v>0</v>
          </cell>
          <cell r="AM85">
            <v>0</v>
          </cell>
        </row>
        <row r="86">
          <cell r="E86">
            <v>0</v>
          </cell>
          <cell r="H86">
            <v>0</v>
          </cell>
          <cell r="K86">
            <v>0</v>
          </cell>
          <cell r="N86">
            <v>0</v>
          </cell>
          <cell r="R86">
            <v>0</v>
          </cell>
          <cell r="AA86">
            <v>0</v>
          </cell>
          <cell r="AM86">
            <v>0</v>
          </cell>
        </row>
        <row r="87">
          <cell r="E87">
            <v>0</v>
          </cell>
          <cell r="H87">
            <v>0</v>
          </cell>
          <cell r="K87">
            <v>0</v>
          </cell>
          <cell r="N87">
            <v>0</v>
          </cell>
          <cell r="AA87">
            <v>0</v>
          </cell>
          <cell r="AM87">
            <v>0</v>
          </cell>
        </row>
        <row r="88">
          <cell r="E88">
            <v>0</v>
          </cell>
          <cell r="H88">
            <v>0</v>
          </cell>
          <cell r="K88">
            <v>0</v>
          </cell>
          <cell r="N88">
            <v>0</v>
          </cell>
          <cell r="AA88">
            <v>0</v>
          </cell>
          <cell r="AM88">
            <v>0</v>
          </cell>
        </row>
        <row r="90">
          <cell r="E90">
            <v>656364</v>
          </cell>
          <cell r="H90">
            <v>0</v>
          </cell>
          <cell r="K90">
            <v>0</v>
          </cell>
          <cell r="N90">
            <v>0</v>
          </cell>
          <cell r="X90">
            <v>0</v>
          </cell>
          <cell r="AM90">
            <v>656364</v>
          </cell>
        </row>
        <row r="92">
          <cell r="E92">
            <v>0</v>
          </cell>
          <cell r="H92">
            <v>130935</v>
          </cell>
          <cell r="K92">
            <v>8939</v>
          </cell>
          <cell r="X92">
            <v>3500</v>
          </cell>
          <cell r="AM92">
            <v>143374</v>
          </cell>
        </row>
        <row r="93">
          <cell r="E93">
            <v>0</v>
          </cell>
          <cell r="H93">
            <v>10433408</v>
          </cell>
          <cell r="K93">
            <v>0</v>
          </cell>
          <cell r="AA93">
            <v>0</v>
          </cell>
          <cell r="AM93">
            <v>10433408</v>
          </cell>
        </row>
        <row r="94">
          <cell r="E94">
            <v>0</v>
          </cell>
          <cell r="H94">
            <v>0</v>
          </cell>
          <cell r="K94">
            <v>0</v>
          </cell>
          <cell r="N94">
            <v>0</v>
          </cell>
          <cell r="AA94">
            <v>0</v>
          </cell>
          <cell r="AN94">
            <v>0</v>
          </cell>
        </row>
        <row r="95">
          <cell r="AN95">
            <v>0</v>
          </cell>
        </row>
      </sheetData>
      <sheetData sheetId="9">
        <row r="7">
          <cell r="AF7">
            <v>0</v>
          </cell>
        </row>
        <row r="8">
          <cell r="AF8">
            <v>0</v>
          </cell>
        </row>
        <row r="9">
          <cell r="AF9">
            <v>0</v>
          </cell>
        </row>
        <row r="10">
          <cell r="AF10">
            <v>0</v>
          </cell>
        </row>
        <row r="11">
          <cell r="AF11">
            <v>0</v>
          </cell>
        </row>
        <row r="12">
          <cell r="AF12">
            <v>0</v>
          </cell>
        </row>
        <row r="14">
          <cell r="AF14">
            <v>0</v>
          </cell>
        </row>
        <row r="15">
          <cell r="AF15">
            <v>0</v>
          </cell>
        </row>
        <row r="16">
          <cell r="AF16">
            <v>0</v>
          </cell>
        </row>
        <row r="17">
          <cell r="AF17">
            <v>0</v>
          </cell>
        </row>
        <row r="18">
          <cell r="AF18">
            <v>0</v>
          </cell>
        </row>
        <row r="19">
          <cell r="AF19">
            <v>0</v>
          </cell>
        </row>
        <row r="20">
          <cell r="AF20">
            <v>0</v>
          </cell>
        </row>
        <row r="22">
          <cell r="AF22">
            <v>0</v>
          </cell>
        </row>
        <row r="23">
          <cell r="AF23">
            <v>0</v>
          </cell>
        </row>
        <row r="24">
          <cell r="AF24">
            <v>0</v>
          </cell>
        </row>
        <row r="25">
          <cell r="AF25">
            <v>0</v>
          </cell>
        </row>
        <row r="27">
          <cell r="AF27">
            <v>0</v>
          </cell>
        </row>
        <row r="28">
          <cell r="AF28">
            <v>0</v>
          </cell>
        </row>
        <row r="29">
          <cell r="AF29">
            <v>0</v>
          </cell>
        </row>
        <row r="31">
          <cell r="AF31">
            <v>0</v>
          </cell>
        </row>
        <row r="32">
          <cell r="AF32">
            <v>0</v>
          </cell>
        </row>
        <row r="33">
          <cell r="AF33">
            <v>0</v>
          </cell>
        </row>
        <row r="34">
          <cell r="AF34">
            <v>0</v>
          </cell>
        </row>
        <row r="35">
          <cell r="AF35">
            <v>0</v>
          </cell>
        </row>
        <row r="36">
          <cell r="AF36">
            <v>0</v>
          </cell>
        </row>
        <row r="37">
          <cell r="AF37">
            <v>0</v>
          </cell>
        </row>
        <row r="38">
          <cell r="AF38">
            <v>0</v>
          </cell>
        </row>
        <row r="39">
          <cell r="AF39">
            <v>0</v>
          </cell>
        </row>
        <row r="40">
          <cell r="AF40">
            <v>0</v>
          </cell>
        </row>
        <row r="41">
          <cell r="AF41">
            <v>0</v>
          </cell>
        </row>
        <row r="42">
          <cell r="AF42">
            <v>0</v>
          </cell>
        </row>
        <row r="43">
          <cell r="AF43">
            <v>0</v>
          </cell>
        </row>
        <row r="44">
          <cell r="AF44">
            <v>0</v>
          </cell>
        </row>
        <row r="45">
          <cell r="AF45">
            <v>0</v>
          </cell>
        </row>
        <row r="46">
          <cell r="AF46">
            <v>0</v>
          </cell>
        </row>
        <row r="47">
          <cell r="AF47">
            <v>0</v>
          </cell>
        </row>
        <row r="50">
          <cell r="AF50">
            <v>0</v>
          </cell>
        </row>
        <row r="52">
          <cell r="AF52">
            <v>0</v>
          </cell>
        </row>
        <row r="54">
          <cell r="AF54">
            <v>0</v>
          </cell>
        </row>
        <row r="55">
          <cell r="AF55">
            <v>0</v>
          </cell>
        </row>
        <row r="56">
          <cell r="AF56">
            <v>0</v>
          </cell>
        </row>
        <row r="57">
          <cell r="AF57">
            <v>0</v>
          </cell>
        </row>
        <row r="58">
          <cell r="AF58">
            <v>0</v>
          </cell>
        </row>
        <row r="59">
          <cell r="AF59">
            <v>0</v>
          </cell>
        </row>
        <row r="61">
          <cell r="AF61">
            <v>0</v>
          </cell>
        </row>
        <row r="63">
          <cell r="AF63">
            <v>0</v>
          </cell>
        </row>
        <row r="64">
          <cell r="AF64">
            <v>0</v>
          </cell>
        </row>
        <row r="65">
          <cell r="AF65">
            <v>0</v>
          </cell>
        </row>
        <row r="66">
          <cell r="AF66">
            <v>0</v>
          </cell>
        </row>
        <row r="67">
          <cell r="AF67">
            <v>0</v>
          </cell>
        </row>
        <row r="69">
          <cell r="AF69">
            <v>0</v>
          </cell>
        </row>
        <row r="70">
          <cell r="AF70">
            <v>0</v>
          </cell>
        </row>
        <row r="71">
          <cell r="AF71">
            <v>0</v>
          </cell>
        </row>
        <row r="72">
          <cell r="AF72">
            <v>0</v>
          </cell>
        </row>
        <row r="74">
          <cell r="AF74">
            <v>0</v>
          </cell>
        </row>
        <row r="75">
          <cell r="AF75">
            <v>0</v>
          </cell>
        </row>
        <row r="76">
          <cell r="AF76">
            <v>0</v>
          </cell>
        </row>
        <row r="78">
          <cell r="AF78">
            <v>0</v>
          </cell>
        </row>
        <row r="80">
          <cell r="AF80">
            <v>0</v>
          </cell>
        </row>
        <row r="81">
          <cell r="AF81">
            <v>0</v>
          </cell>
        </row>
        <row r="82">
          <cell r="AF82">
            <v>0</v>
          </cell>
        </row>
        <row r="84">
          <cell r="AF84">
            <v>0</v>
          </cell>
        </row>
        <row r="85">
          <cell r="AF85">
            <v>0</v>
          </cell>
        </row>
        <row r="86">
          <cell r="AF86">
            <v>0</v>
          </cell>
        </row>
        <row r="87">
          <cell r="AF87">
            <v>0</v>
          </cell>
        </row>
        <row r="88">
          <cell r="AF88">
            <v>0</v>
          </cell>
        </row>
        <row r="90">
          <cell r="AF90">
            <v>0</v>
          </cell>
        </row>
        <row r="92">
          <cell r="AF92">
            <v>0</v>
          </cell>
        </row>
        <row r="93">
          <cell r="AF93">
            <v>0</v>
          </cell>
        </row>
        <row r="94">
          <cell r="AF94">
            <v>0</v>
          </cell>
        </row>
        <row r="95">
          <cell r="AF95">
            <v>0</v>
          </cell>
        </row>
      </sheetData>
      <sheetData sheetId="10"/>
      <sheetData sheetId="11"/>
      <sheetData sheetId="12"/>
      <sheetData sheetId="13"/>
      <sheetData sheetId="14"/>
      <sheetData sheetId="15"/>
      <sheetData sheetId="16">
        <row r="53">
          <cell r="L5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ByAgency-Adj"/>
      <sheetName val="Total"/>
      <sheetName val="BYDEPT-adj"/>
      <sheetName val="WP"/>
      <sheetName val="WP-monthly"/>
    </sheetNames>
    <sheetDataSet>
      <sheetData sheetId="0"/>
      <sheetData sheetId="1"/>
      <sheetData sheetId="2"/>
      <sheetData sheetId="3"/>
      <sheetData sheetId="4">
        <row r="2">
          <cell r="A2" t="str">
            <v>JANUARY 1- APRIL 30, 2016</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90"/>
  <sheetViews>
    <sheetView tabSelected="1" zoomScaleNormal="100" workbookViewId="0">
      <pane xSplit="1" ySplit="7" topLeftCell="B30" activePane="bottomRight" state="frozen"/>
      <selection pane="topRight" activeCell="B1" sqref="B1"/>
      <selection pane="bottomLeft" activeCell="A8" sqref="A8"/>
      <selection pane="bottomRight" activeCell="T39" sqref="T39"/>
    </sheetView>
  </sheetViews>
  <sheetFormatPr defaultColWidth="3.5703125" defaultRowHeight="12.75" x14ac:dyDescent="0.2"/>
  <cols>
    <col min="1" max="1" width="39.7109375" style="119" customWidth="1"/>
    <col min="2" max="4" width="12.7109375" style="119" customWidth="1"/>
    <col min="5" max="5" width="11.7109375" style="119" customWidth="1"/>
    <col min="6" max="6" width="2.7109375" style="119" customWidth="1"/>
    <col min="7" max="7" width="11.42578125" style="120" customWidth="1"/>
    <col min="8" max="8" width="14" style="119" customWidth="1"/>
    <col min="9" max="9" width="2.7109375" style="119" customWidth="1"/>
    <col min="10" max="16384" width="3.5703125" style="37"/>
  </cols>
  <sheetData>
    <row r="1" spans="1:9" x14ac:dyDescent="0.2">
      <c r="A1" s="33"/>
      <c r="B1" s="33"/>
      <c r="C1" s="33"/>
      <c r="D1" s="33"/>
      <c r="E1" s="33"/>
      <c r="F1" s="33"/>
      <c r="G1" s="34"/>
      <c r="H1" s="35"/>
      <c r="I1" s="35"/>
    </row>
    <row r="2" spans="1:9" ht="15.75" x14ac:dyDescent="0.25">
      <c r="A2" s="38" t="s">
        <v>307</v>
      </c>
      <c r="B2" s="38"/>
      <c r="C2" s="38"/>
      <c r="D2" s="39"/>
      <c r="E2" s="39"/>
      <c r="F2" s="39"/>
      <c r="G2" s="40"/>
      <c r="H2" s="41"/>
      <c r="I2" s="41"/>
    </row>
    <row r="3" spans="1:9" x14ac:dyDescent="0.2">
      <c r="A3" s="39" t="str">
        <f>[1]BYDEPT!A2</f>
        <v>JANUARY 1- APRIL 30, 2016</v>
      </c>
      <c r="B3" s="39"/>
      <c r="C3" s="39"/>
      <c r="D3" s="33"/>
      <c r="E3" s="33"/>
      <c r="F3" s="33"/>
      <c r="G3" s="34"/>
      <c r="H3" s="42"/>
      <c r="I3" s="42"/>
    </row>
    <row r="4" spans="1:9" x14ac:dyDescent="0.2">
      <c r="A4" s="42" t="s">
        <v>0</v>
      </c>
      <c r="B4" s="42"/>
      <c r="C4" s="42"/>
      <c r="D4" s="42"/>
      <c r="E4" s="42"/>
      <c r="F4" s="42"/>
      <c r="G4" s="40"/>
      <c r="H4" s="42"/>
      <c r="I4" s="42"/>
    </row>
    <row r="5" spans="1:9" ht="21.75" customHeight="1" x14ac:dyDescent="0.2">
      <c r="A5" s="337" t="s">
        <v>1</v>
      </c>
      <c r="B5" s="335" t="s">
        <v>349</v>
      </c>
      <c r="C5" s="335"/>
      <c r="D5" s="335"/>
      <c r="E5" s="338" t="s">
        <v>3</v>
      </c>
      <c r="F5" s="339"/>
      <c r="G5" s="335" t="s">
        <v>4</v>
      </c>
      <c r="H5" s="335" t="s">
        <v>5</v>
      </c>
      <c r="I5" s="335"/>
    </row>
    <row r="6" spans="1:9" ht="12.75" customHeight="1" x14ac:dyDescent="0.2">
      <c r="A6" s="337"/>
      <c r="B6" s="335" t="s">
        <v>350</v>
      </c>
      <c r="C6" s="335" t="s">
        <v>282</v>
      </c>
      <c r="D6" s="335" t="s">
        <v>339</v>
      </c>
      <c r="E6" s="340"/>
      <c r="F6" s="341"/>
      <c r="G6" s="335"/>
      <c r="H6" s="335"/>
      <c r="I6" s="335"/>
    </row>
    <row r="7" spans="1:9" ht="21" customHeight="1" x14ac:dyDescent="0.2">
      <c r="A7" s="337"/>
      <c r="B7" s="335"/>
      <c r="C7" s="335"/>
      <c r="D7" s="335"/>
      <c r="E7" s="342"/>
      <c r="F7" s="343"/>
      <c r="G7" s="335"/>
      <c r="H7" s="335"/>
      <c r="I7" s="335"/>
    </row>
    <row r="8" spans="1:9" ht="15.95" customHeight="1" x14ac:dyDescent="0.2">
      <c r="A8" s="43" t="s">
        <v>308</v>
      </c>
      <c r="B8" s="305">
        <f>B9+B10</f>
        <v>2071104596</v>
      </c>
      <c r="C8" s="305">
        <f>C9+C10</f>
        <v>0</v>
      </c>
      <c r="D8" s="305">
        <f>D9+D10</f>
        <v>2071104596</v>
      </c>
      <c r="E8" s="44">
        <f>E9+E10</f>
        <v>1620757048</v>
      </c>
      <c r="F8" s="44"/>
      <c r="G8" s="45">
        <f>E8/D8</f>
        <v>0.78255683036493051</v>
      </c>
      <c r="H8" s="46">
        <f>H9+H10</f>
        <v>450347548</v>
      </c>
      <c r="I8" s="47"/>
    </row>
    <row r="9" spans="1:9" ht="15.95" customHeight="1" x14ac:dyDescent="0.2">
      <c r="A9" s="25" t="s">
        <v>6</v>
      </c>
      <c r="B9" s="25">
        <f>[1]BYDEPT!F8</f>
        <v>1662817041</v>
      </c>
      <c r="C9" s="25">
        <f>[1]BYDEPT!AE8</f>
        <v>-42921366</v>
      </c>
      <c r="D9" s="49">
        <f>SUM(B9:C9)</f>
        <v>1619895675</v>
      </c>
      <c r="E9" s="50">
        <f>[1]BYDEPT!BD8</f>
        <v>1493131298</v>
      </c>
      <c r="F9" s="51"/>
      <c r="G9" s="52">
        <f>E9/D9</f>
        <v>0.92174534511304251</v>
      </c>
      <c r="H9" s="53">
        <f>D9-E9</f>
        <v>126764377</v>
      </c>
      <c r="I9" s="54"/>
    </row>
    <row r="10" spans="1:9" ht="15.95" customHeight="1" x14ac:dyDescent="0.2">
      <c r="A10" s="56" t="s">
        <v>7</v>
      </c>
      <c r="B10" s="56">
        <f>[1]BYDEPT!F92</f>
        <v>408287555</v>
      </c>
      <c r="C10" s="56">
        <f>[1]BYDEPT!AE92</f>
        <v>42921366</v>
      </c>
      <c r="D10" s="49">
        <f>SUM(B10:C10)</f>
        <v>451208921</v>
      </c>
      <c r="E10" s="53">
        <f>[1]BYDEPT!BD92</f>
        <v>127625750</v>
      </c>
      <c r="F10" s="51"/>
      <c r="G10" s="52">
        <f>E10/D10</f>
        <v>0.28285289598695679</v>
      </c>
      <c r="H10" s="53">
        <f>D10-E10</f>
        <v>323583171</v>
      </c>
      <c r="I10" s="54"/>
    </row>
    <row r="11" spans="1:9" ht="15.95" customHeight="1" x14ac:dyDescent="0.2">
      <c r="A11" s="57"/>
      <c r="B11" s="57"/>
      <c r="C11" s="57"/>
      <c r="D11" s="58"/>
      <c r="E11" s="59"/>
      <c r="F11" s="48"/>
      <c r="G11" s="60"/>
      <c r="H11" s="59"/>
      <c r="I11" s="47"/>
    </row>
    <row r="12" spans="1:9" ht="15.95" customHeight="1" x14ac:dyDescent="0.2">
      <c r="A12" s="61" t="s">
        <v>290</v>
      </c>
      <c r="B12" s="62">
        <f>SUM(B13:B17)+SUM(B20:B23)</f>
        <v>930695404</v>
      </c>
      <c r="C12" s="62">
        <f>SUM(C13:C17)+SUM(C20:C23)</f>
        <v>0</v>
      </c>
      <c r="D12" s="62">
        <f>SUM(D13:D17)+SUM(D20:D23)</f>
        <v>930695404</v>
      </c>
      <c r="E12" s="63">
        <f>SUM(E13:E17)+SUM(E20:E23)</f>
        <v>865686766</v>
      </c>
      <c r="F12" s="64"/>
      <c r="G12" s="65">
        <f t="shared" ref="G12:G23" si="0">E12/D12</f>
        <v>0.93015046843403126</v>
      </c>
      <c r="H12" s="63">
        <f>SUM(H13:H17)+SUM(H20:H23)</f>
        <v>65008638</v>
      </c>
      <c r="I12" s="66"/>
    </row>
    <row r="13" spans="1:9" ht="15.95" customHeight="1" x14ac:dyDescent="0.25">
      <c r="A13" s="67" t="s">
        <v>157</v>
      </c>
      <c r="B13" s="67">
        <f>[1]BYDEPT!F112</f>
        <v>31240142</v>
      </c>
      <c r="C13" s="67"/>
      <c r="D13" s="68">
        <f>SUM(B13:C13)</f>
        <v>31240142</v>
      </c>
      <c r="E13" s="69">
        <f>[1]BYDEPT!BD112</f>
        <v>32818275</v>
      </c>
      <c r="F13" s="70"/>
      <c r="G13" s="71">
        <f t="shared" si="0"/>
        <v>1.0505161916357486</v>
      </c>
      <c r="H13" s="53">
        <f>D13-E13</f>
        <v>-1578133</v>
      </c>
      <c r="I13" s="72" t="s">
        <v>341</v>
      </c>
    </row>
    <row r="14" spans="1:9" ht="15.95" customHeight="1" x14ac:dyDescent="0.25">
      <c r="A14" s="25" t="s">
        <v>156</v>
      </c>
      <c r="B14" s="25">
        <f>[1]BYDEPT!F113</f>
        <v>428619518</v>
      </c>
      <c r="C14" s="25"/>
      <c r="D14" s="68">
        <f>SUM(B14:C14)</f>
        <v>428619518</v>
      </c>
      <c r="E14" s="69">
        <f>[1]BYDEPT!BD113</f>
        <v>428619518</v>
      </c>
      <c r="F14" s="70"/>
      <c r="G14" s="73">
        <f t="shared" si="0"/>
        <v>1</v>
      </c>
      <c r="H14" s="53">
        <f>D14-E14</f>
        <v>0</v>
      </c>
      <c r="I14" s="54"/>
    </row>
    <row r="15" spans="1:9" ht="15.95" customHeight="1" x14ac:dyDescent="0.25">
      <c r="A15" s="67" t="s">
        <v>276</v>
      </c>
      <c r="B15" s="67">
        <f>[1]BYDEPT!F114</f>
        <v>331</v>
      </c>
      <c r="C15" s="67"/>
      <c r="D15" s="68">
        <f>SUM(B15:C15)</f>
        <v>331</v>
      </c>
      <c r="E15" s="69">
        <f>[1]BYDEPT!BD114</f>
        <v>331</v>
      </c>
      <c r="F15" s="70"/>
      <c r="G15" s="73">
        <f t="shared" si="0"/>
        <v>1</v>
      </c>
      <c r="H15" s="53">
        <f>D15-E15</f>
        <v>0</v>
      </c>
      <c r="I15" s="54"/>
    </row>
    <row r="16" spans="1:9" ht="15.95" customHeight="1" x14ac:dyDescent="0.25">
      <c r="A16" s="67" t="s">
        <v>155</v>
      </c>
      <c r="B16" s="67">
        <f>[1]BYDEPT!F115</f>
        <v>64410</v>
      </c>
      <c r="C16" s="67"/>
      <c r="D16" s="68">
        <f>SUM(B16:C16)</f>
        <v>64410</v>
      </c>
      <c r="E16" s="69">
        <f>[1]BYDEPT!BD115</f>
        <v>64410</v>
      </c>
      <c r="F16" s="70"/>
      <c r="G16" s="73">
        <f t="shared" si="0"/>
        <v>1</v>
      </c>
      <c r="H16" s="53">
        <f>D16-E16</f>
        <v>0</v>
      </c>
      <c r="I16" s="54"/>
    </row>
    <row r="17" spans="1:9" ht="15.95" customHeight="1" x14ac:dyDescent="0.25">
      <c r="A17" s="67" t="s">
        <v>154</v>
      </c>
      <c r="B17" s="75">
        <f>SUM(B18:B19)</f>
        <v>25999003</v>
      </c>
      <c r="C17" s="75">
        <f>SUM(C18:C19)</f>
        <v>0</v>
      </c>
      <c r="D17" s="76">
        <f>SUM(D18:D19)</f>
        <v>25999003</v>
      </c>
      <c r="E17" s="77">
        <f>SUM(E18:E19)</f>
        <v>8704482</v>
      </c>
      <c r="F17" s="78"/>
      <c r="G17" s="79">
        <f t="shared" si="0"/>
        <v>0.33480060754637397</v>
      </c>
      <c r="H17" s="75">
        <f>SUM(H18:H19)</f>
        <v>17294521</v>
      </c>
      <c r="I17" s="80"/>
    </row>
    <row r="18" spans="1:9" ht="15.95" customHeight="1" x14ac:dyDescent="0.25">
      <c r="A18" s="67" t="s">
        <v>208</v>
      </c>
      <c r="B18" s="67">
        <f>[1]BYDEPT!F117</f>
        <v>13090992</v>
      </c>
      <c r="C18" s="67"/>
      <c r="D18" s="68">
        <f t="shared" ref="D18:D23" si="1">SUM(B18:C18)</f>
        <v>13090992</v>
      </c>
      <c r="E18" s="69">
        <f>[1]BYDEPT!BD117</f>
        <v>1662698</v>
      </c>
      <c r="F18" s="70"/>
      <c r="G18" s="73">
        <f t="shared" si="0"/>
        <v>0.12701084837573806</v>
      </c>
      <c r="H18" s="53">
        <f t="shared" ref="H18:H23" si="2">D18-E18</f>
        <v>11428294</v>
      </c>
      <c r="I18" s="54"/>
    </row>
    <row r="19" spans="1:9" ht="15.95" customHeight="1" x14ac:dyDescent="0.25">
      <c r="A19" s="67" t="s">
        <v>152</v>
      </c>
      <c r="B19" s="67">
        <f>[1]BYDEPT!F118</f>
        <v>12908011</v>
      </c>
      <c r="C19" s="67"/>
      <c r="D19" s="68">
        <f t="shared" si="1"/>
        <v>12908011</v>
      </c>
      <c r="E19" s="69">
        <f>[1]BYDEPT!BD118</f>
        <v>7041784</v>
      </c>
      <c r="F19" s="70"/>
      <c r="G19" s="73">
        <f t="shared" si="0"/>
        <v>0.54553594663035232</v>
      </c>
      <c r="H19" s="53">
        <f t="shared" si="2"/>
        <v>5866227</v>
      </c>
      <c r="I19" s="54"/>
    </row>
    <row r="20" spans="1:9" ht="15.95" hidden="1" customHeight="1" x14ac:dyDescent="0.25">
      <c r="A20" s="67" t="s">
        <v>8</v>
      </c>
      <c r="B20" s="67"/>
      <c r="C20" s="67"/>
      <c r="D20" s="68">
        <f t="shared" si="1"/>
        <v>0</v>
      </c>
      <c r="E20" s="69">
        <f>[1]BYDEPT!BD119</f>
        <v>0</v>
      </c>
      <c r="F20" s="70"/>
      <c r="G20" s="73"/>
      <c r="H20" s="53">
        <f t="shared" si="2"/>
        <v>0</v>
      </c>
      <c r="I20" s="54"/>
    </row>
    <row r="21" spans="1:9" ht="15.95" customHeight="1" x14ac:dyDescent="0.25">
      <c r="A21" s="67" t="s">
        <v>9</v>
      </c>
      <c r="B21" s="67">
        <f>[1]BYDEPT!F120</f>
        <v>26500000</v>
      </c>
      <c r="C21" s="67"/>
      <c r="D21" s="68">
        <f t="shared" si="1"/>
        <v>26500000</v>
      </c>
      <c r="E21" s="69">
        <f>[1]BYDEPT!BD120</f>
        <v>737000</v>
      </c>
      <c r="F21" s="70"/>
      <c r="G21" s="73">
        <f t="shared" si="0"/>
        <v>2.781132075471698E-2</v>
      </c>
      <c r="H21" s="53">
        <f t="shared" si="2"/>
        <v>25763000</v>
      </c>
      <c r="I21" s="72" t="s">
        <v>360</v>
      </c>
    </row>
    <row r="22" spans="1:9" ht="15.95" customHeight="1" x14ac:dyDescent="0.25">
      <c r="A22" s="67" t="s">
        <v>263</v>
      </c>
      <c r="B22" s="67">
        <f>[1]BYDEPT!F121</f>
        <v>392797000</v>
      </c>
      <c r="C22" s="67"/>
      <c r="D22" s="68">
        <f t="shared" si="1"/>
        <v>392797000</v>
      </c>
      <c r="E22" s="69">
        <f>[1]BYDEPT!BD121</f>
        <v>392797000</v>
      </c>
      <c r="F22" s="70"/>
      <c r="G22" s="73">
        <f>E22/D22</f>
        <v>1</v>
      </c>
      <c r="H22" s="53">
        <f t="shared" si="2"/>
        <v>0</v>
      </c>
      <c r="I22" s="54"/>
    </row>
    <row r="23" spans="1:9" ht="15.95" customHeight="1" x14ac:dyDescent="0.25">
      <c r="A23" s="25" t="s">
        <v>153</v>
      </c>
      <c r="B23" s="25">
        <f>[1]GAARD!F299</f>
        <v>25475000</v>
      </c>
      <c r="C23" s="25"/>
      <c r="D23" s="68">
        <f t="shared" si="1"/>
        <v>25475000</v>
      </c>
      <c r="E23" s="69">
        <f>[1]BYDEPT!BD122</f>
        <v>1945750</v>
      </c>
      <c r="F23" s="70"/>
      <c r="G23" s="73">
        <f t="shared" si="0"/>
        <v>7.6378802747791949E-2</v>
      </c>
      <c r="H23" s="53">
        <f t="shared" si="2"/>
        <v>23529250</v>
      </c>
      <c r="I23" s="54"/>
    </row>
    <row r="24" spans="1:9" ht="15.95" customHeight="1" x14ac:dyDescent="0.25">
      <c r="A24" s="67"/>
      <c r="B24" s="67"/>
      <c r="C24" s="67"/>
      <c r="D24" s="68"/>
      <c r="E24" s="69"/>
      <c r="F24" s="70"/>
      <c r="G24" s="73"/>
      <c r="H24" s="67"/>
      <c r="I24" s="80"/>
    </row>
    <row r="25" spans="1:9" s="85" customFormat="1" ht="15.95" customHeight="1" x14ac:dyDescent="0.25">
      <c r="A25" s="81" t="s">
        <v>10</v>
      </c>
      <c r="B25" s="82">
        <f>B12+B8</f>
        <v>3001800000</v>
      </c>
      <c r="C25" s="82">
        <f>C12+C8</f>
        <v>0</v>
      </c>
      <c r="D25" s="82">
        <f>D12+D8</f>
        <v>3001800000</v>
      </c>
      <c r="E25" s="81">
        <f>E12+E8</f>
        <v>2486443814</v>
      </c>
      <c r="F25" s="83"/>
      <c r="G25" s="84">
        <f>E25/D25</f>
        <v>0.8283176140982077</v>
      </c>
      <c r="H25" s="81">
        <f>H12+H8</f>
        <v>515356186</v>
      </c>
      <c r="I25" s="66"/>
    </row>
    <row r="26" spans="1:9" ht="15.95" customHeight="1" x14ac:dyDescent="0.25">
      <c r="A26" s="69"/>
      <c r="B26" s="69"/>
      <c r="C26" s="69"/>
      <c r="D26" s="68"/>
      <c r="E26" s="69"/>
      <c r="F26" s="70"/>
      <c r="G26" s="73"/>
      <c r="H26" s="67"/>
      <c r="I26" s="80"/>
    </row>
    <row r="27" spans="1:9" ht="15.95" customHeight="1" x14ac:dyDescent="0.25">
      <c r="A27" s="81" t="s">
        <v>11</v>
      </c>
      <c r="B27" s="82">
        <f>B28+B32+B34</f>
        <v>0</v>
      </c>
      <c r="C27" s="82">
        <f>C28+C32+C34</f>
        <v>0</v>
      </c>
      <c r="D27" s="82">
        <f>D28+D32+D34</f>
        <v>0</v>
      </c>
      <c r="E27" s="81">
        <f>E28+E32+E34</f>
        <v>19030726</v>
      </c>
      <c r="F27" s="83" t="s">
        <v>342</v>
      </c>
      <c r="G27" s="84">
        <f>G28+G32+G34</f>
        <v>0</v>
      </c>
      <c r="H27" s="81">
        <f>H28+H32+H34</f>
        <v>-19030726</v>
      </c>
      <c r="I27" s="66"/>
    </row>
    <row r="28" spans="1:9" ht="15.95" customHeight="1" x14ac:dyDescent="0.25">
      <c r="A28" s="86" t="s">
        <v>309</v>
      </c>
      <c r="B28" s="62">
        <f>SUM(B29:B30)</f>
        <v>0</v>
      </c>
      <c r="C28" s="62">
        <f>SUM(C29:C30)</f>
        <v>0</v>
      </c>
      <c r="D28" s="62">
        <f>SUM(D29:D30)</f>
        <v>0</v>
      </c>
      <c r="E28" s="63">
        <f>SUM(E29:E30)</f>
        <v>17049986</v>
      </c>
      <c r="F28" s="87"/>
      <c r="G28" s="65"/>
      <c r="H28" s="63">
        <f>SUM(H29:H30)</f>
        <v>-17049986</v>
      </c>
      <c r="I28" s="66"/>
    </row>
    <row r="29" spans="1:9" ht="15.95" customHeight="1" x14ac:dyDescent="0.25">
      <c r="A29" s="88" t="s">
        <v>180</v>
      </c>
      <c r="B29" s="88"/>
      <c r="C29" s="88"/>
      <c r="D29" s="89">
        <f>SUM(B29:C29)</f>
        <v>0</v>
      </c>
      <c r="E29" s="56">
        <f>[1]BYDEPT!BD129</f>
        <v>5239035</v>
      </c>
      <c r="F29" s="90"/>
      <c r="G29" s="73"/>
      <c r="H29" s="53">
        <f>D29-E29</f>
        <v>-5239035</v>
      </c>
      <c r="I29" s="54"/>
    </row>
    <row r="30" spans="1:9" ht="15.95" customHeight="1" x14ac:dyDescent="0.25">
      <c r="A30" s="91" t="s">
        <v>181</v>
      </c>
      <c r="B30" s="91"/>
      <c r="C30" s="91"/>
      <c r="D30" s="89">
        <f>SUM(B30:C30)</f>
        <v>0</v>
      </c>
      <c r="E30" s="56">
        <f>[1]BYDEPT!BD213</f>
        <v>11810951</v>
      </c>
      <c r="F30" s="90"/>
      <c r="G30" s="73"/>
      <c r="H30" s="53">
        <f>D30-E30</f>
        <v>-11810951</v>
      </c>
      <c r="I30" s="54"/>
    </row>
    <row r="31" spans="1:9" ht="15.95" customHeight="1" x14ac:dyDescent="0.25">
      <c r="A31" s="56"/>
      <c r="B31" s="56"/>
      <c r="C31" s="56"/>
      <c r="D31" s="92"/>
      <c r="E31" s="56"/>
      <c r="F31" s="90"/>
      <c r="G31" s="73"/>
      <c r="H31" s="67"/>
      <c r="I31" s="80"/>
    </row>
    <row r="32" spans="1:9" s="85" customFormat="1" ht="15.95" hidden="1" customHeight="1" x14ac:dyDescent="0.25">
      <c r="A32" s="86" t="s">
        <v>209</v>
      </c>
      <c r="B32" s="86"/>
      <c r="C32" s="86"/>
      <c r="D32" s="93">
        <f>SUM(B32:C32)</f>
        <v>0</v>
      </c>
      <c r="E32" s="61">
        <f>[1]BYDEPT!BD247</f>
        <v>0</v>
      </c>
      <c r="F32" s="94"/>
      <c r="G32" s="95"/>
      <c r="H32" s="59">
        <f>D32-E32</f>
        <v>0</v>
      </c>
      <c r="I32" s="47"/>
    </row>
    <row r="33" spans="1:9" ht="15.95" hidden="1" customHeight="1" x14ac:dyDescent="0.25">
      <c r="A33" s="67"/>
      <c r="B33" s="67"/>
      <c r="C33" s="67"/>
      <c r="D33" s="89"/>
      <c r="E33" s="67"/>
      <c r="F33" s="94"/>
      <c r="G33" s="96"/>
      <c r="H33" s="67"/>
      <c r="I33" s="80"/>
    </row>
    <row r="34" spans="1:9" ht="15.95" customHeight="1" x14ac:dyDescent="0.2">
      <c r="A34" s="86" t="s">
        <v>310</v>
      </c>
      <c r="B34" s="97">
        <f>SUM(B35:B46)</f>
        <v>0</v>
      </c>
      <c r="C34" s="97">
        <f>SUM(C35:C46)</f>
        <v>0</v>
      </c>
      <c r="D34" s="97">
        <f>SUM(D35:D46)</f>
        <v>0</v>
      </c>
      <c r="E34" s="98">
        <f>SUM(E35:E46)</f>
        <v>1980740</v>
      </c>
      <c r="F34" s="99"/>
      <c r="G34" s="100"/>
      <c r="H34" s="63">
        <f>SUM(H35:H46)</f>
        <v>-1980740</v>
      </c>
      <c r="I34" s="66"/>
    </row>
    <row r="35" spans="1:9" ht="15.95" hidden="1" customHeight="1" x14ac:dyDescent="0.2">
      <c r="A35" s="25" t="s">
        <v>176</v>
      </c>
      <c r="B35" s="25"/>
      <c r="C35" s="25"/>
      <c r="D35" s="92"/>
      <c r="E35" s="56">
        <f>[1]BYDEPT!BD250</f>
        <v>0</v>
      </c>
      <c r="F35" s="101"/>
      <c r="G35" s="102"/>
      <c r="H35" s="53">
        <f t="shared" ref="H35:H45" si="3">D35-E35</f>
        <v>0</v>
      </c>
      <c r="I35" s="54"/>
    </row>
    <row r="36" spans="1:9" ht="15.95" customHeight="1" x14ac:dyDescent="0.2">
      <c r="A36" s="25" t="s">
        <v>168</v>
      </c>
      <c r="B36" s="25"/>
      <c r="C36" s="25"/>
      <c r="D36" s="92">
        <f t="shared" ref="D36:D45" si="4">SUM(B36:C36)</f>
        <v>0</v>
      </c>
      <c r="E36" s="56">
        <f>[1]BYDEPT!BD251</f>
        <v>302462</v>
      </c>
      <c r="F36" s="101"/>
      <c r="G36" s="73"/>
      <c r="H36" s="53">
        <f t="shared" si="3"/>
        <v>-302462</v>
      </c>
      <c r="I36" s="54"/>
    </row>
    <row r="37" spans="1:9" ht="15.95" hidden="1" customHeight="1" x14ac:dyDescent="0.2">
      <c r="A37" s="25" t="s">
        <v>182</v>
      </c>
      <c r="B37" s="25"/>
      <c r="C37" s="25"/>
      <c r="D37" s="92">
        <f t="shared" si="4"/>
        <v>0</v>
      </c>
      <c r="E37" s="56">
        <f>[1]BYDEPT!BD252</f>
        <v>0</v>
      </c>
      <c r="F37" s="101"/>
      <c r="G37" s="73"/>
      <c r="H37" s="53">
        <f t="shared" si="3"/>
        <v>0</v>
      </c>
      <c r="I37" s="54"/>
    </row>
    <row r="38" spans="1:9" ht="15.95" customHeight="1" x14ac:dyDescent="0.2">
      <c r="A38" s="67" t="s">
        <v>351</v>
      </c>
      <c r="B38" s="67"/>
      <c r="C38" s="67"/>
      <c r="D38" s="92">
        <f t="shared" si="4"/>
        <v>0</v>
      </c>
      <c r="E38" s="56">
        <f>[1]BYDEPT!BD253</f>
        <v>863410</v>
      </c>
      <c r="F38" s="101"/>
      <c r="G38" s="73"/>
      <c r="H38" s="53">
        <f t="shared" si="3"/>
        <v>-863410</v>
      </c>
      <c r="I38" s="54"/>
    </row>
    <row r="39" spans="1:9" ht="15.95" customHeight="1" x14ac:dyDescent="0.2">
      <c r="A39" s="25" t="s">
        <v>167</v>
      </c>
      <c r="B39" s="25"/>
      <c r="C39" s="25"/>
      <c r="D39" s="92">
        <f t="shared" si="4"/>
        <v>0</v>
      </c>
      <c r="E39" s="56">
        <f>[1]BYDEPT!BD254</f>
        <v>814868</v>
      </c>
      <c r="F39" s="101"/>
      <c r="G39" s="73"/>
      <c r="H39" s="53">
        <f t="shared" si="3"/>
        <v>-814868</v>
      </c>
      <c r="I39" s="54"/>
    </row>
    <row r="40" spans="1:9" ht="15.95" hidden="1" customHeight="1" x14ac:dyDescent="0.2">
      <c r="A40" s="103" t="s">
        <v>311</v>
      </c>
      <c r="B40" s="80"/>
      <c r="C40" s="80"/>
      <c r="D40" s="92">
        <f t="shared" si="4"/>
        <v>0</v>
      </c>
      <c r="E40" s="56">
        <f>[1]BYDEPT!BD255</f>
        <v>0</v>
      </c>
      <c r="F40" s="101"/>
      <c r="G40" s="73"/>
      <c r="H40" s="53">
        <f t="shared" si="3"/>
        <v>0</v>
      </c>
      <c r="I40" s="54"/>
    </row>
    <row r="41" spans="1:9" ht="15.95" hidden="1" customHeight="1" x14ac:dyDescent="0.2">
      <c r="A41" s="25" t="s">
        <v>177</v>
      </c>
      <c r="B41" s="25"/>
      <c r="C41" s="25"/>
      <c r="D41" s="92">
        <f t="shared" si="4"/>
        <v>0</v>
      </c>
      <c r="E41" s="56">
        <f>[1]BYDEPT!BD256</f>
        <v>0</v>
      </c>
      <c r="F41" s="101"/>
      <c r="G41" s="73"/>
      <c r="H41" s="53">
        <f t="shared" si="3"/>
        <v>0</v>
      </c>
      <c r="I41" s="54"/>
    </row>
    <row r="42" spans="1:9" ht="15.95" hidden="1" customHeight="1" x14ac:dyDescent="0.2">
      <c r="A42" s="25" t="s">
        <v>178</v>
      </c>
      <c r="B42" s="25"/>
      <c r="C42" s="25"/>
      <c r="D42" s="92">
        <f t="shared" si="4"/>
        <v>0</v>
      </c>
      <c r="E42" s="56">
        <f>[1]BYDEPT!BD257</f>
        <v>0</v>
      </c>
      <c r="F42" s="101"/>
      <c r="G42" s="73"/>
      <c r="H42" s="53">
        <f t="shared" si="3"/>
        <v>0</v>
      </c>
      <c r="I42" s="54"/>
    </row>
    <row r="43" spans="1:9" ht="15.95" hidden="1" customHeight="1" x14ac:dyDescent="0.2">
      <c r="A43" s="25" t="s">
        <v>94</v>
      </c>
      <c r="B43" s="25"/>
      <c r="C43" s="25"/>
      <c r="D43" s="92">
        <f t="shared" si="4"/>
        <v>0</v>
      </c>
      <c r="E43" s="56">
        <f>[1]BYDEPT!BD258</f>
        <v>0</v>
      </c>
      <c r="F43" s="101"/>
      <c r="G43" s="73"/>
      <c r="H43" s="53">
        <f t="shared" si="3"/>
        <v>0</v>
      </c>
      <c r="I43" s="54"/>
    </row>
    <row r="44" spans="1:9" ht="15.95" hidden="1" customHeight="1" x14ac:dyDescent="0.2">
      <c r="A44" s="25" t="s">
        <v>95</v>
      </c>
      <c r="B44" s="25"/>
      <c r="C44" s="25"/>
      <c r="D44" s="92">
        <f t="shared" si="4"/>
        <v>0</v>
      </c>
      <c r="E44" s="56">
        <f>[1]BYDEPT!BD259</f>
        <v>0</v>
      </c>
      <c r="F44" s="101"/>
      <c r="G44" s="73"/>
      <c r="H44" s="53">
        <f t="shared" si="3"/>
        <v>0</v>
      </c>
      <c r="I44" s="54"/>
    </row>
    <row r="45" spans="1:9" ht="15.95" hidden="1" customHeight="1" x14ac:dyDescent="0.2">
      <c r="A45" s="25"/>
      <c r="B45" s="25"/>
      <c r="C45" s="25"/>
      <c r="D45" s="92">
        <f t="shared" si="4"/>
        <v>0</v>
      </c>
      <c r="E45" s="56"/>
      <c r="F45" s="101"/>
      <c r="G45" s="73"/>
      <c r="H45" s="53">
        <f t="shared" si="3"/>
        <v>0</v>
      </c>
      <c r="I45" s="54"/>
    </row>
    <row r="46" spans="1:9" ht="15.95" hidden="1" customHeight="1" x14ac:dyDescent="0.2">
      <c r="A46" s="25"/>
      <c r="B46" s="25"/>
      <c r="C46" s="25"/>
      <c r="D46" s="104"/>
      <c r="E46" s="105"/>
      <c r="F46" s="74"/>
      <c r="G46" s="96"/>
      <c r="H46" s="53"/>
      <c r="I46" s="54"/>
    </row>
    <row r="47" spans="1:9" ht="21" customHeight="1" thickBot="1" x14ac:dyDescent="0.25">
      <c r="A47" s="106" t="s">
        <v>13</v>
      </c>
      <c r="B47" s="107">
        <f>B27+B25</f>
        <v>3001800000</v>
      </c>
      <c r="C47" s="107">
        <f>C27+C25</f>
        <v>0</v>
      </c>
      <c r="D47" s="107">
        <f>D27+D25</f>
        <v>3001800000</v>
      </c>
      <c r="E47" s="106">
        <f>E27+E25</f>
        <v>2505474540</v>
      </c>
      <c r="F47" s="108"/>
      <c r="G47" s="109">
        <f>E47/D47</f>
        <v>0.83465738556865876</v>
      </c>
      <c r="H47" s="106">
        <f>H27+H25</f>
        <v>496325460</v>
      </c>
      <c r="I47" s="110"/>
    </row>
    <row r="48" spans="1:9" s="113" customFormat="1" ht="15" customHeight="1" thickTop="1" x14ac:dyDescent="0.2">
      <c r="A48" s="111" t="s">
        <v>343</v>
      </c>
      <c r="B48" s="112"/>
      <c r="C48" s="112"/>
      <c r="D48" s="112"/>
      <c r="E48" s="306"/>
      <c r="F48" s="112"/>
      <c r="G48" s="112"/>
      <c r="H48" s="307"/>
    </row>
    <row r="49" spans="1:9" s="115" customFormat="1" ht="17.25" customHeight="1" x14ac:dyDescent="0.2">
      <c r="A49" s="336" t="s">
        <v>344</v>
      </c>
      <c r="B49" s="336"/>
      <c r="C49" s="336"/>
      <c r="D49" s="336"/>
      <c r="E49" s="336"/>
      <c r="F49" s="336"/>
      <c r="G49" s="336"/>
      <c r="H49" s="336"/>
      <c r="I49" s="336"/>
    </row>
    <row r="50" spans="1:9" s="115" customFormat="1" ht="15" customHeight="1" x14ac:dyDescent="0.2">
      <c r="A50" s="308" t="s">
        <v>345</v>
      </c>
      <c r="B50" s="309"/>
      <c r="C50" s="309"/>
      <c r="D50" s="309"/>
      <c r="E50" s="310"/>
      <c r="F50" s="114"/>
      <c r="G50" s="114"/>
      <c r="H50" s="311"/>
    </row>
    <row r="51" spans="1:9" ht="15" customHeight="1" x14ac:dyDescent="0.2">
      <c r="A51" s="312" t="s">
        <v>361</v>
      </c>
      <c r="B51" s="312"/>
      <c r="C51" s="312"/>
      <c r="D51" s="74"/>
      <c r="E51" s="74"/>
      <c r="F51" s="74"/>
      <c r="G51" s="116"/>
      <c r="H51" s="55"/>
      <c r="I51" s="55"/>
    </row>
    <row r="52" spans="1:9" ht="15" customHeight="1" x14ac:dyDescent="0.2">
      <c r="A52" s="55"/>
      <c r="B52" s="55"/>
      <c r="C52" s="55"/>
      <c r="D52" s="55"/>
      <c r="E52" s="55"/>
      <c r="F52" s="55"/>
      <c r="G52" s="116"/>
      <c r="H52" s="55"/>
      <c r="I52" s="55"/>
    </row>
    <row r="53" spans="1:9" ht="15" customHeight="1" x14ac:dyDescent="0.2">
      <c r="A53" s="55"/>
      <c r="B53" s="55"/>
      <c r="C53" s="55"/>
      <c r="D53" s="55"/>
      <c r="E53" s="55"/>
      <c r="F53" s="55"/>
      <c r="G53" s="116"/>
      <c r="H53" s="55"/>
      <c r="I53" s="55"/>
    </row>
    <row r="54" spans="1:9" ht="15" customHeight="1" x14ac:dyDescent="0.2">
      <c r="A54" s="55"/>
      <c r="B54" s="55"/>
      <c r="C54" s="55"/>
      <c r="D54" s="55"/>
      <c r="E54" s="55"/>
      <c r="F54" s="55"/>
      <c r="G54" s="116"/>
      <c r="H54" s="55"/>
      <c r="I54" s="55"/>
    </row>
    <row r="55" spans="1:9" ht="15" customHeight="1" x14ac:dyDescent="0.2">
      <c r="A55" s="55"/>
      <c r="B55" s="55"/>
      <c r="C55" s="55"/>
      <c r="D55" s="55"/>
      <c r="E55" s="55"/>
      <c r="F55" s="55"/>
      <c r="G55" s="116"/>
      <c r="H55" s="55"/>
      <c r="I55" s="55"/>
    </row>
    <row r="56" spans="1:9" ht="15" customHeight="1" x14ac:dyDescent="0.2">
      <c r="A56" s="55"/>
      <c r="B56" s="55"/>
      <c r="C56" s="55"/>
      <c r="D56" s="55"/>
      <c r="E56" s="55"/>
      <c r="F56" s="55"/>
      <c r="G56" s="116"/>
      <c r="H56" s="55"/>
      <c r="I56" s="55"/>
    </row>
    <row r="57" spans="1:9" ht="15" customHeight="1" x14ac:dyDescent="0.2">
      <c r="A57" s="55"/>
      <c r="B57" s="55"/>
      <c r="C57" s="55"/>
      <c r="D57" s="55"/>
      <c r="E57" s="55"/>
      <c r="F57" s="55"/>
      <c r="G57" s="116"/>
      <c r="H57" s="55"/>
      <c r="I57" s="55"/>
    </row>
    <row r="58" spans="1:9" ht="15" customHeight="1" x14ac:dyDescent="0.2">
      <c r="A58" s="55"/>
      <c r="B58" s="55"/>
      <c r="C58" s="55"/>
      <c r="D58" s="55"/>
      <c r="E58" s="55"/>
      <c r="F58" s="55"/>
      <c r="G58" s="116"/>
      <c r="H58" s="55"/>
      <c r="I58" s="55"/>
    </row>
    <row r="59" spans="1:9" ht="15" customHeight="1" x14ac:dyDescent="0.2">
      <c r="A59" s="55"/>
      <c r="B59" s="55"/>
      <c r="C59" s="55"/>
      <c r="D59" s="55"/>
      <c r="E59" s="55"/>
      <c r="F59" s="55"/>
      <c r="G59" s="116"/>
      <c r="H59" s="55"/>
      <c r="I59" s="55"/>
    </row>
    <row r="60" spans="1:9" ht="15" customHeight="1" x14ac:dyDescent="0.2">
      <c r="A60" s="55"/>
      <c r="B60" s="55"/>
      <c r="C60" s="55"/>
      <c r="D60" s="55"/>
      <c r="E60" s="55"/>
      <c r="F60" s="55"/>
      <c r="G60" s="116"/>
      <c r="H60" s="55"/>
      <c r="I60" s="55"/>
    </row>
    <row r="61" spans="1:9" ht="15" customHeight="1" x14ac:dyDescent="0.2">
      <c r="A61" s="55"/>
      <c r="B61" s="55"/>
      <c r="C61" s="55"/>
      <c r="D61" s="55"/>
      <c r="E61" s="55"/>
      <c r="F61" s="55"/>
      <c r="G61" s="116"/>
      <c r="H61" s="55"/>
      <c r="I61" s="55"/>
    </row>
    <row r="62" spans="1:9" ht="15" customHeight="1" x14ac:dyDescent="0.2">
      <c r="A62" s="55"/>
      <c r="B62" s="55"/>
      <c r="C62" s="55"/>
      <c r="D62" s="55"/>
      <c r="E62" s="55"/>
      <c r="F62" s="55"/>
      <c r="G62" s="116"/>
      <c r="H62" s="55"/>
      <c r="I62" s="55"/>
    </row>
    <row r="63" spans="1:9" ht="15" customHeight="1" x14ac:dyDescent="0.2">
      <c r="A63" s="55"/>
      <c r="B63" s="55"/>
      <c r="C63" s="55"/>
      <c r="D63" s="55"/>
      <c r="E63" s="55"/>
      <c r="F63" s="55"/>
      <c r="G63" s="116"/>
      <c r="H63" s="55"/>
      <c r="I63" s="55"/>
    </row>
    <row r="64" spans="1:9" ht="15" customHeight="1" x14ac:dyDescent="0.2">
      <c r="A64" s="55"/>
      <c r="B64" s="55"/>
      <c r="C64" s="55"/>
      <c r="D64" s="55"/>
      <c r="E64" s="55"/>
      <c r="F64" s="55"/>
      <c r="G64" s="116"/>
      <c r="H64" s="55"/>
      <c r="I64" s="55"/>
    </row>
    <row r="65" spans="1:11" ht="15" customHeight="1" x14ac:dyDescent="0.2">
      <c r="A65" s="55"/>
      <c r="B65" s="55"/>
      <c r="C65" s="55"/>
      <c r="D65" s="55"/>
      <c r="E65" s="55"/>
      <c r="F65" s="55"/>
      <c r="G65" s="116"/>
      <c r="H65" s="55"/>
      <c r="I65" s="55"/>
    </row>
    <row r="66" spans="1:11" s="55" customFormat="1" ht="15" customHeight="1" x14ac:dyDescent="0.2">
      <c r="G66" s="116"/>
      <c r="J66" s="37"/>
      <c r="K66" s="37"/>
    </row>
    <row r="67" spans="1:11" s="55" customFormat="1" ht="15" customHeight="1" x14ac:dyDescent="0.2">
      <c r="G67" s="116"/>
      <c r="J67" s="37"/>
      <c r="K67" s="37"/>
    </row>
    <row r="68" spans="1:11" s="55" customFormat="1" ht="15" customHeight="1" x14ac:dyDescent="0.2">
      <c r="G68" s="116"/>
      <c r="J68" s="37"/>
      <c r="K68" s="37"/>
    </row>
    <row r="69" spans="1:11" s="55" customFormat="1" ht="15" customHeight="1" x14ac:dyDescent="0.2">
      <c r="G69" s="116"/>
      <c r="J69" s="37"/>
      <c r="K69" s="37"/>
    </row>
    <row r="70" spans="1:11" s="55" customFormat="1" ht="15" customHeight="1" x14ac:dyDescent="0.2">
      <c r="G70" s="116"/>
      <c r="J70" s="37"/>
      <c r="K70" s="37"/>
    </row>
    <row r="71" spans="1:11" s="55" customFormat="1" ht="15" customHeight="1" x14ac:dyDescent="0.2">
      <c r="G71" s="116"/>
      <c r="J71" s="37"/>
      <c r="K71" s="37"/>
    </row>
    <row r="72" spans="1:11" s="55" customFormat="1" ht="15" customHeight="1" x14ac:dyDescent="0.2">
      <c r="G72" s="116"/>
      <c r="J72" s="37"/>
      <c r="K72" s="37"/>
    </row>
    <row r="73" spans="1:11" s="55" customFormat="1" ht="15" customHeight="1" x14ac:dyDescent="0.2">
      <c r="G73" s="116"/>
      <c r="J73" s="37"/>
      <c r="K73" s="37"/>
    </row>
    <row r="74" spans="1:11" s="55" customFormat="1" ht="15" customHeight="1" x14ac:dyDescent="0.2">
      <c r="G74" s="116"/>
      <c r="J74" s="37"/>
      <c r="K74" s="37"/>
    </row>
    <row r="75" spans="1:11" s="55" customFormat="1" ht="15" customHeight="1" x14ac:dyDescent="0.2">
      <c r="G75" s="116"/>
      <c r="J75" s="37"/>
      <c r="K75" s="37"/>
    </row>
    <row r="76" spans="1:11" s="55" customFormat="1" ht="15" customHeight="1" x14ac:dyDescent="0.2">
      <c r="G76" s="116"/>
      <c r="J76" s="37"/>
      <c r="K76" s="37"/>
    </row>
    <row r="77" spans="1:11" s="55" customFormat="1" ht="15" customHeight="1" x14ac:dyDescent="0.2">
      <c r="G77" s="116"/>
      <c r="J77" s="37"/>
      <c r="K77" s="37"/>
    </row>
    <row r="78" spans="1:11" s="55" customFormat="1" ht="15" customHeight="1" x14ac:dyDescent="0.2">
      <c r="G78" s="116"/>
      <c r="J78" s="37"/>
      <c r="K78" s="37"/>
    </row>
    <row r="79" spans="1:11" s="55" customFormat="1" ht="15" customHeight="1" x14ac:dyDescent="0.2">
      <c r="G79" s="116"/>
      <c r="J79" s="37"/>
      <c r="K79" s="37"/>
    </row>
    <row r="80" spans="1:11" s="55" customFormat="1" ht="15" customHeight="1" x14ac:dyDescent="0.2">
      <c r="G80" s="116"/>
      <c r="J80" s="37"/>
      <c r="K80" s="37"/>
    </row>
    <row r="81" spans="7:11" s="55" customFormat="1" ht="15" customHeight="1" x14ac:dyDescent="0.2">
      <c r="G81" s="116"/>
      <c r="J81" s="37"/>
      <c r="K81" s="37"/>
    </row>
    <row r="82" spans="7:11" s="55" customFormat="1" ht="15" customHeight="1" x14ac:dyDescent="0.2">
      <c r="G82" s="116"/>
      <c r="J82" s="37"/>
      <c r="K82" s="37"/>
    </row>
    <row r="83" spans="7:11" s="55" customFormat="1" ht="15" customHeight="1" x14ac:dyDescent="0.2">
      <c r="G83" s="116"/>
      <c r="J83" s="37"/>
      <c r="K83" s="37"/>
    </row>
    <row r="84" spans="7:11" s="55" customFormat="1" ht="15" customHeight="1" x14ac:dyDescent="0.2">
      <c r="G84" s="116"/>
      <c r="J84" s="37"/>
      <c r="K84" s="37"/>
    </row>
    <row r="85" spans="7:11" s="55" customFormat="1" ht="15" customHeight="1" x14ac:dyDescent="0.2">
      <c r="G85" s="116"/>
      <c r="J85" s="37"/>
      <c r="K85" s="37"/>
    </row>
    <row r="86" spans="7:11" s="55" customFormat="1" ht="15" customHeight="1" x14ac:dyDescent="0.2">
      <c r="G86" s="116"/>
      <c r="J86" s="37"/>
      <c r="K86" s="37"/>
    </row>
    <row r="87" spans="7:11" s="55" customFormat="1" ht="15" customHeight="1" x14ac:dyDescent="0.2">
      <c r="G87" s="116"/>
      <c r="J87" s="37"/>
      <c r="K87" s="37"/>
    </row>
    <row r="88" spans="7:11" s="55" customFormat="1" ht="15" customHeight="1" x14ac:dyDescent="0.2">
      <c r="G88" s="116"/>
      <c r="J88" s="37"/>
      <c r="K88" s="37"/>
    </row>
    <row r="89" spans="7:11" s="55" customFormat="1" ht="15" customHeight="1" x14ac:dyDescent="0.2">
      <c r="G89" s="116"/>
      <c r="J89" s="37"/>
      <c r="K89" s="37"/>
    </row>
    <row r="90" spans="7:11" s="55" customFormat="1" ht="15" customHeight="1" x14ac:dyDescent="0.2">
      <c r="G90" s="116"/>
      <c r="J90" s="37"/>
      <c r="K90" s="37"/>
    </row>
    <row r="91" spans="7:11" s="55" customFormat="1" ht="15" customHeight="1" x14ac:dyDescent="0.2">
      <c r="G91" s="116"/>
      <c r="J91" s="37"/>
      <c r="K91" s="37"/>
    </row>
    <row r="92" spans="7:11" s="55" customFormat="1" ht="15" customHeight="1" x14ac:dyDescent="0.2">
      <c r="G92" s="116"/>
      <c r="J92" s="37"/>
      <c r="K92" s="37"/>
    </row>
    <row r="93" spans="7:11" s="55" customFormat="1" ht="15" customHeight="1" x14ac:dyDescent="0.2">
      <c r="G93" s="116"/>
      <c r="J93" s="37"/>
      <c r="K93" s="37"/>
    </row>
    <row r="94" spans="7:11" s="55" customFormat="1" ht="15" customHeight="1" x14ac:dyDescent="0.2">
      <c r="G94" s="116"/>
      <c r="J94" s="37"/>
      <c r="K94" s="37"/>
    </row>
    <row r="95" spans="7:11" s="55" customFormat="1" ht="15" customHeight="1" x14ac:dyDescent="0.2">
      <c r="G95" s="116"/>
      <c r="J95" s="37"/>
      <c r="K95" s="37"/>
    </row>
    <row r="96" spans="7:11" s="55" customFormat="1" ht="15" customHeight="1" x14ac:dyDescent="0.2">
      <c r="G96" s="116"/>
      <c r="J96" s="37"/>
      <c r="K96" s="37"/>
    </row>
    <row r="97" spans="7:11" s="55" customFormat="1" ht="15" customHeight="1" x14ac:dyDescent="0.2">
      <c r="G97" s="116"/>
      <c r="J97" s="37"/>
      <c r="K97" s="37"/>
    </row>
    <row r="98" spans="7:11" s="55" customFormat="1" ht="15" customHeight="1" x14ac:dyDescent="0.2">
      <c r="G98" s="116"/>
      <c r="J98" s="37"/>
      <c r="K98" s="37"/>
    </row>
    <row r="99" spans="7:11" s="55" customFormat="1" ht="15" customHeight="1" x14ac:dyDescent="0.2">
      <c r="G99" s="116"/>
      <c r="J99" s="37"/>
      <c r="K99" s="37"/>
    </row>
    <row r="100" spans="7:11" s="55" customFormat="1" ht="15" customHeight="1" x14ac:dyDescent="0.2">
      <c r="G100" s="116"/>
      <c r="J100" s="37"/>
      <c r="K100" s="37"/>
    </row>
    <row r="101" spans="7:11" s="55" customFormat="1" ht="15" customHeight="1" x14ac:dyDescent="0.2">
      <c r="G101" s="116"/>
      <c r="J101" s="37"/>
      <c r="K101" s="37"/>
    </row>
    <row r="102" spans="7:11" s="55" customFormat="1" ht="15" customHeight="1" x14ac:dyDescent="0.2">
      <c r="G102" s="116"/>
      <c r="J102" s="37"/>
      <c r="K102" s="37"/>
    </row>
    <row r="103" spans="7:11" s="55" customFormat="1" ht="15" customHeight="1" x14ac:dyDescent="0.2">
      <c r="G103" s="116"/>
      <c r="J103" s="37"/>
      <c r="K103" s="37"/>
    </row>
    <row r="104" spans="7:11" s="55" customFormat="1" ht="15" customHeight="1" x14ac:dyDescent="0.2">
      <c r="G104" s="116"/>
      <c r="J104" s="37"/>
      <c r="K104" s="37"/>
    </row>
    <row r="105" spans="7:11" s="55" customFormat="1" ht="15" customHeight="1" x14ac:dyDescent="0.2">
      <c r="G105" s="116"/>
      <c r="J105" s="37"/>
      <c r="K105" s="37"/>
    </row>
    <row r="106" spans="7:11" s="55" customFormat="1" ht="15" customHeight="1" x14ac:dyDescent="0.2">
      <c r="G106" s="116"/>
      <c r="J106" s="37"/>
      <c r="K106" s="37"/>
    </row>
    <row r="107" spans="7:11" s="55" customFormat="1" ht="15" customHeight="1" x14ac:dyDescent="0.2">
      <c r="G107" s="116"/>
      <c r="J107" s="37"/>
      <c r="K107" s="37"/>
    </row>
    <row r="108" spans="7:11" s="55" customFormat="1" ht="15" customHeight="1" x14ac:dyDescent="0.2">
      <c r="G108" s="116"/>
      <c r="J108" s="37"/>
      <c r="K108" s="37"/>
    </row>
    <row r="109" spans="7:11" s="55" customFormat="1" ht="15" customHeight="1" x14ac:dyDescent="0.2">
      <c r="G109" s="116"/>
      <c r="J109" s="37"/>
      <c r="K109" s="37"/>
    </row>
    <row r="110" spans="7:11" s="55" customFormat="1" ht="15" customHeight="1" x14ac:dyDescent="0.2">
      <c r="G110" s="116"/>
      <c r="J110" s="37"/>
      <c r="K110" s="37"/>
    </row>
    <row r="111" spans="7:11" s="55" customFormat="1" ht="15" customHeight="1" x14ac:dyDescent="0.2">
      <c r="G111" s="116"/>
      <c r="J111" s="37"/>
      <c r="K111" s="37"/>
    </row>
    <row r="112" spans="7:11" s="55" customFormat="1" ht="15" customHeight="1" x14ac:dyDescent="0.2">
      <c r="G112" s="116"/>
      <c r="J112" s="37"/>
      <c r="K112" s="37"/>
    </row>
    <row r="113" spans="7:11" s="55" customFormat="1" ht="15" customHeight="1" x14ac:dyDescent="0.2">
      <c r="G113" s="116"/>
      <c r="J113" s="37"/>
      <c r="K113" s="37"/>
    </row>
    <row r="114" spans="7:11" s="55" customFormat="1" ht="15" customHeight="1" x14ac:dyDescent="0.2">
      <c r="G114" s="116"/>
      <c r="J114" s="37"/>
      <c r="K114" s="37"/>
    </row>
    <row r="115" spans="7:11" s="55" customFormat="1" ht="15" customHeight="1" x14ac:dyDescent="0.2">
      <c r="G115" s="116"/>
      <c r="J115" s="37"/>
      <c r="K115" s="37"/>
    </row>
    <row r="116" spans="7:11" s="55" customFormat="1" ht="15" customHeight="1" x14ac:dyDescent="0.2">
      <c r="G116" s="116"/>
      <c r="J116" s="37"/>
      <c r="K116" s="37"/>
    </row>
    <row r="117" spans="7:11" s="55" customFormat="1" ht="15" customHeight="1" x14ac:dyDescent="0.2">
      <c r="G117" s="116"/>
      <c r="J117" s="37"/>
      <c r="K117" s="37"/>
    </row>
    <row r="118" spans="7:11" s="55" customFormat="1" ht="15" customHeight="1" x14ac:dyDescent="0.2">
      <c r="G118" s="116"/>
      <c r="J118" s="37"/>
      <c r="K118" s="37"/>
    </row>
    <row r="119" spans="7:11" s="55" customFormat="1" ht="15" customHeight="1" x14ac:dyDescent="0.2">
      <c r="G119" s="116"/>
      <c r="J119" s="37"/>
      <c r="K119" s="37"/>
    </row>
    <row r="120" spans="7:11" s="55" customFormat="1" ht="15" customHeight="1" x14ac:dyDescent="0.2">
      <c r="G120" s="116"/>
      <c r="J120" s="37"/>
      <c r="K120" s="37"/>
    </row>
    <row r="121" spans="7:11" s="55" customFormat="1" ht="15" customHeight="1" x14ac:dyDescent="0.2">
      <c r="G121" s="116"/>
      <c r="J121" s="37"/>
      <c r="K121" s="37"/>
    </row>
    <row r="122" spans="7:11" s="55" customFormat="1" ht="15" customHeight="1" x14ac:dyDescent="0.2">
      <c r="G122" s="116"/>
      <c r="J122" s="37"/>
      <c r="K122" s="37"/>
    </row>
    <row r="123" spans="7:11" s="55" customFormat="1" ht="15" customHeight="1" x14ac:dyDescent="0.2">
      <c r="G123" s="116"/>
      <c r="J123" s="37"/>
      <c r="K123" s="37"/>
    </row>
    <row r="124" spans="7:11" s="55" customFormat="1" ht="15" customHeight="1" x14ac:dyDescent="0.2">
      <c r="G124" s="116"/>
      <c r="J124" s="37"/>
      <c r="K124" s="37"/>
    </row>
    <row r="125" spans="7:11" s="55" customFormat="1" ht="15" customHeight="1" x14ac:dyDescent="0.2">
      <c r="G125" s="116"/>
      <c r="J125" s="37"/>
      <c r="K125" s="37"/>
    </row>
    <row r="126" spans="7:11" s="55" customFormat="1" ht="15" customHeight="1" x14ac:dyDescent="0.2">
      <c r="G126" s="116"/>
      <c r="J126" s="37"/>
      <c r="K126" s="37"/>
    </row>
    <row r="127" spans="7:11" s="55" customFormat="1" ht="15" customHeight="1" x14ac:dyDescent="0.2">
      <c r="G127" s="116"/>
      <c r="J127" s="37"/>
      <c r="K127" s="37"/>
    </row>
    <row r="128" spans="7:11" s="55" customFormat="1" ht="15" customHeight="1" x14ac:dyDescent="0.2">
      <c r="G128" s="116"/>
      <c r="J128" s="37"/>
      <c r="K128" s="37"/>
    </row>
    <row r="129" spans="7:11" s="55" customFormat="1" ht="15" customHeight="1" x14ac:dyDescent="0.2">
      <c r="G129" s="116"/>
      <c r="J129" s="37"/>
      <c r="K129" s="37"/>
    </row>
    <row r="130" spans="7:11" s="55" customFormat="1" ht="15" customHeight="1" x14ac:dyDescent="0.2">
      <c r="G130" s="116"/>
      <c r="J130" s="37"/>
      <c r="K130" s="37"/>
    </row>
    <row r="131" spans="7:11" s="55" customFormat="1" ht="15" customHeight="1" x14ac:dyDescent="0.2">
      <c r="G131" s="116"/>
      <c r="J131" s="37"/>
      <c r="K131" s="37"/>
    </row>
    <row r="132" spans="7:11" s="55" customFormat="1" ht="15" customHeight="1" x14ac:dyDescent="0.2">
      <c r="G132" s="116"/>
      <c r="J132" s="37"/>
      <c r="K132" s="37"/>
    </row>
    <row r="133" spans="7:11" s="55" customFormat="1" ht="15" customHeight="1" x14ac:dyDescent="0.2">
      <c r="G133" s="116"/>
      <c r="J133" s="37"/>
      <c r="K133" s="37"/>
    </row>
    <row r="134" spans="7:11" s="55" customFormat="1" ht="15" customHeight="1" x14ac:dyDescent="0.2">
      <c r="G134" s="116"/>
      <c r="J134" s="37"/>
      <c r="K134" s="37"/>
    </row>
    <row r="135" spans="7:11" s="55" customFormat="1" ht="15" customHeight="1" x14ac:dyDescent="0.2">
      <c r="G135" s="116"/>
      <c r="J135" s="37"/>
      <c r="K135" s="37"/>
    </row>
    <row r="136" spans="7:11" s="55" customFormat="1" ht="15" customHeight="1" x14ac:dyDescent="0.2">
      <c r="G136" s="116"/>
      <c r="J136" s="37"/>
      <c r="K136" s="37"/>
    </row>
    <row r="137" spans="7:11" s="55" customFormat="1" ht="15" customHeight="1" x14ac:dyDescent="0.2">
      <c r="G137" s="116"/>
      <c r="J137" s="37"/>
      <c r="K137" s="37"/>
    </row>
    <row r="138" spans="7:11" s="55" customFormat="1" ht="15" customHeight="1" x14ac:dyDescent="0.2">
      <c r="G138" s="116"/>
      <c r="J138" s="37"/>
      <c r="K138" s="37"/>
    </row>
    <row r="139" spans="7:11" s="55" customFormat="1" ht="15" customHeight="1" x14ac:dyDescent="0.2">
      <c r="G139" s="116"/>
      <c r="J139" s="37"/>
      <c r="K139" s="37"/>
    </row>
    <row r="140" spans="7:11" s="55" customFormat="1" ht="15" customHeight="1" x14ac:dyDescent="0.2">
      <c r="G140" s="116"/>
      <c r="J140" s="37"/>
      <c r="K140" s="37"/>
    </row>
    <row r="141" spans="7:11" s="55" customFormat="1" ht="15" customHeight="1" x14ac:dyDescent="0.2">
      <c r="G141" s="116"/>
      <c r="J141" s="37"/>
      <c r="K141" s="37"/>
    </row>
    <row r="142" spans="7:11" s="55" customFormat="1" ht="15" customHeight="1" x14ac:dyDescent="0.2">
      <c r="G142" s="116"/>
      <c r="J142" s="37"/>
      <c r="K142" s="37"/>
    </row>
    <row r="143" spans="7:11" s="55" customFormat="1" ht="15" customHeight="1" x14ac:dyDescent="0.2">
      <c r="G143" s="116"/>
      <c r="J143" s="37"/>
      <c r="K143" s="37"/>
    </row>
    <row r="144" spans="7:11" s="55" customFormat="1" ht="15" customHeight="1" x14ac:dyDescent="0.2">
      <c r="G144" s="116"/>
      <c r="J144" s="37"/>
      <c r="K144" s="37"/>
    </row>
    <row r="145" spans="7:11" s="55" customFormat="1" ht="15" customHeight="1" x14ac:dyDescent="0.2">
      <c r="G145" s="116"/>
      <c r="J145" s="37"/>
      <c r="K145" s="37"/>
    </row>
    <row r="146" spans="7:11" s="55" customFormat="1" ht="15" customHeight="1" x14ac:dyDescent="0.2">
      <c r="G146" s="116"/>
      <c r="J146" s="37"/>
      <c r="K146" s="37"/>
    </row>
    <row r="147" spans="7:11" s="55" customFormat="1" ht="15" customHeight="1" x14ac:dyDescent="0.2">
      <c r="G147" s="116"/>
      <c r="J147" s="37"/>
      <c r="K147" s="37"/>
    </row>
    <row r="148" spans="7:11" s="55" customFormat="1" ht="15" customHeight="1" x14ac:dyDescent="0.2">
      <c r="G148" s="116"/>
      <c r="J148" s="37"/>
      <c r="K148" s="37"/>
    </row>
    <row r="149" spans="7:11" s="55" customFormat="1" ht="15" customHeight="1" x14ac:dyDescent="0.2">
      <c r="G149" s="116"/>
      <c r="J149" s="37"/>
      <c r="K149" s="37"/>
    </row>
    <row r="150" spans="7:11" s="55" customFormat="1" ht="15" customHeight="1" x14ac:dyDescent="0.2">
      <c r="G150" s="116"/>
      <c r="J150" s="37"/>
      <c r="K150" s="37"/>
    </row>
    <row r="151" spans="7:11" s="55" customFormat="1" ht="15" customHeight="1" x14ac:dyDescent="0.2">
      <c r="G151" s="116"/>
      <c r="J151" s="37"/>
      <c r="K151" s="37"/>
    </row>
    <row r="152" spans="7:11" s="55" customFormat="1" ht="15" customHeight="1" x14ac:dyDescent="0.2">
      <c r="G152" s="116"/>
      <c r="J152" s="37"/>
      <c r="K152" s="37"/>
    </row>
    <row r="153" spans="7:11" s="55" customFormat="1" ht="15" customHeight="1" x14ac:dyDescent="0.2">
      <c r="G153" s="116"/>
      <c r="J153" s="37"/>
      <c r="K153" s="37"/>
    </row>
    <row r="154" spans="7:11" s="55" customFormat="1" ht="15" customHeight="1" x14ac:dyDescent="0.2">
      <c r="G154" s="116"/>
      <c r="J154" s="37"/>
      <c r="K154" s="37"/>
    </row>
    <row r="155" spans="7:11" s="55" customFormat="1" ht="15" customHeight="1" x14ac:dyDescent="0.2">
      <c r="G155" s="116"/>
      <c r="J155" s="37"/>
      <c r="K155" s="37"/>
    </row>
    <row r="156" spans="7:11" s="55" customFormat="1" ht="15" customHeight="1" x14ac:dyDescent="0.2">
      <c r="G156" s="116"/>
      <c r="J156" s="37"/>
      <c r="K156" s="37"/>
    </row>
    <row r="157" spans="7:11" s="55" customFormat="1" ht="15" customHeight="1" x14ac:dyDescent="0.2">
      <c r="G157" s="116"/>
      <c r="J157" s="37"/>
      <c r="K157" s="37"/>
    </row>
    <row r="158" spans="7:11" s="55" customFormat="1" ht="15" customHeight="1" x14ac:dyDescent="0.2">
      <c r="G158" s="116"/>
      <c r="J158" s="37"/>
      <c r="K158" s="37"/>
    </row>
    <row r="159" spans="7:11" s="55" customFormat="1" ht="15" customHeight="1" x14ac:dyDescent="0.2">
      <c r="G159" s="116"/>
      <c r="J159" s="37"/>
      <c r="K159" s="37"/>
    </row>
    <row r="160" spans="7:11" s="55" customFormat="1" ht="15" customHeight="1" x14ac:dyDescent="0.2">
      <c r="G160" s="116"/>
      <c r="J160" s="37"/>
      <c r="K160" s="37"/>
    </row>
    <row r="161" spans="7:11" s="55" customFormat="1" ht="15" customHeight="1" x14ac:dyDescent="0.2">
      <c r="G161" s="116"/>
      <c r="J161" s="37"/>
      <c r="K161" s="37"/>
    </row>
    <row r="162" spans="7:11" s="55" customFormat="1" ht="15" customHeight="1" x14ac:dyDescent="0.2">
      <c r="G162" s="116"/>
      <c r="J162" s="37"/>
      <c r="K162" s="37"/>
    </row>
    <row r="163" spans="7:11" s="55" customFormat="1" ht="15" customHeight="1" x14ac:dyDescent="0.2">
      <c r="G163" s="116"/>
      <c r="J163" s="37"/>
      <c r="K163" s="37"/>
    </row>
    <row r="164" spans="7:11" s="55" customFormat="1" x14ac:dyDescent="0.2">
      <c r="G164" s="116"/>
      <c r="J164" s="37"/>
      <c r="K164" s="37"/>
    </row>
    <row r="165" spans="7:11" s="55" customFormat="1" x14ac:dyDescent="0.2">
      <c r="G165" s="116"/>
      <c r="J165" s="37"/>
      <c r="K165" s="37"/>
    </row>
    <row r="166" spans="7:11" s="55" customFormat="1" x14ac:dyDescent="0.2">
      <c r="G166" s="116"/>
      <c r="J166" s="37"/>
      <c r="K166" s="37"/>
    </row>
    <row r="167" spans="7:11" s="55" customFormat="1" x14ac:dyDescent="0.2">
      <c r="G167" s="116"/>
      <c r="J167" s="37"/>
      <c r="K167" s="37"/>
    </row>
    <row r="168" spans="7:11" s="55" customFormat="1" x14ac:dyDescent="0.2">
      <c r="G168" s="116"/>
      <c r="J168" s="37"/>
      <c r="K168" s="37"/>
    </row>
    <row r="169" spans="7:11" s="55" customFormat="1" x14ac:dyDescent="0.2">
      <c r="G169" s="116"/>
      <c r="J169" s="37"/>
      <c r="K169" s="37"/>
    </row>
    <row r="170" spans="7:11" s="55" customFormat="1" x14ac:dyDescent="0.2">
      <c r="G170" s="116"/>
      <c r="J170" s="37"/>
      <c r="K170" s="37"/>
    </row>
    <row r="171" spans="7:11" s="55" customFormat="1" x14ac:dyDescent="0.2">
      <c r="G171" s="116"/>
      <c r="J171" s="37"/>
      <c r="K171" s="37"/>
    </row>
    <row r="172" spans="7:11" s="55" customFormat="1" x14ac:dyDescent="0.2">
      <c r="G172" s="116"/>
      <c r="J172" s="37"/>
      <c r="K172" s="37"/>
    </row>
    <row r="173" spans="7:11" s="55" customFormat="1" x14ac:dyDescent="0.2">
      <c r="G173" s="116"/>
      <c r="J173" s="37"/>
      <c r="K173" s="37"/>
    </row>
    <row r="174" spans="7:11" s="55" customFormat="1" x14ac:dyDescent="0.2">
      <c r="G174" s="116"/>
      <c r="J174" s="37"/>
      <c r="K174" s="37"/>
    </row>
    <row r="175" spans="7:11" s="55" customFormat="1" x14ac:dyDescent="0.2">
      <c r="G175" s="116"/>
      <c r="J175" s="37"/>
      <c r="K175" s="37"/>
    </row>
    <row r="176" spans="7:11" s="55" customFormat="1" x14ac:dyDescent="0.2">
      <c r="G176" s="116"/>
      <c r="J176" s="37"/>
      <c r="K176" s="37"/>
    </row>
    <row r="177" spans="7:11" s="55" customFormat="1" x14ac:dyDescent="0.2">
      <c r="G177" s="116"/>
      <c r="J177" s="37"/>
      <c r="K177" s="37"/>
    </row>
    <row r="178" spans="7:11" s="55" customFormat="1" x14ac:dyDescent="0.2">
      <c r="G178" s="116"/>
      <c r="J178" s="37"/>
      <c r="K178" s="37"/>
    </row>
    <row r="179" spans="7:11" s="55" customFormat="1" x14ac:dyDescent="0.2">
      <c r="G179" s="116"/>
      <c r="J179" s="37"/>
      <c r="K179" s="37"/>
    </row>
    <row r="180" spans="7:11" s="55" customFormat="1" x14ac:dyDescent="0.2">
      <c r="G180" s="116"/>
      <c r="J180" s="37"/>
      <c r="K180" s="37"/>
    </row>
    <row r="181" spans="7:11" s="55" customFormat="1" x14ac:dyDescent="0.2">
      <c r="G181" s="116"/>
      <c r="J181" s="37"/>
      <c r="K181" s="37"/>
    </row>
    <row r="182" spans="7:11" s="55" customFormat="1" x14ac:dyDescent="0.2">
      <c r="G182" s="116"/>
      <c r="J182" s="37"/>
      <c r="K182" s="37"/>
    </row>
    <row r="183" spans="7:11" s="55" customFormat="1" x14ac:dyDescent="0.2">
      <c r="G183" s="116"/>
      <c r="J183" s="37"/>
      <c r="K183" s="37"/>
    </row>
    <row r="184" spans="7:11" s="55" customFormat="1" x14ac:dyDescent="0.2">
      <c r="G184" s="116"/>
      <c r="J184" s="37"/>
      <c r="K184" s="37"/>
    </row>
    <row r="185" spans="7:11" s="55" customFormat="1" x14ac:dyDescent="0.2">
      <c r="G185" s="116"/>
      <c r="J185" s="37"/>
      <c r="K185" s="37"/>
    </row>
    <row r="186" spans="7:11" s="55" customFormat="1" x14ac:dyDescent="0.2">
      <c r="G186" s="116"/>
      <c r="J186" s="37"/>
      <c r="K186" s="37"/>
    </row>
    <row r="187" spans="7:11" s="55" customFormat="1" x14ac:dyDescent="0.2">
      <c r="G187" s="116"/>
      <c r="J187" s="37"/>
      <c r="K187" s="37"/>
    </row>
    <row r="188" spans="7:11" s="55" customFormat="1" x14ac:dyDescent="0.2">
      <c r="G188" s="116"/>
      <c r="J188" s="37"/>
      <c r="K188" s="37"/>
    </row>
    <row r="189" spans="7:11" s="55" customFormat="1" x14ac:dyDescent="0.2">
      <c r="G189" s="116"/>
      <c r="J189" s="37"/>
      <c r="K189" s="37"/>
    </row>
    <row r="190" spans="7:11" s="55" customFormat="1" x14ac:dyDescent="0.2">
      <c r="G190" s="116"/>
      <c r="J190" s="37"/>
      <c r="K190" s="37"/>
    </row>
    <row r="191" spans="7:11" s="55" customFormat="1" x14ac:dyDescent="0.2">
      <c r="G191" s="116"/>
      <c r="J191" s="37"/>
      <c r="K191" s="37"/>
    </row>
    <row r="192" spans="7:11" s="55" customFormat="1" x14ac:dyDescent="0.2">
      <c r="G192" s="116"/>
      <c r="J192" s="37"/>
      <c r="K192" s="37"/>
    </row>
    <row r="193" spans="7:11" s="55" customFormat="1" x14ac:dyDescent="0.2">
      <c r="G193" s="116"/>
      <c r="J193" s="37"/>
      <c r="K193" s="37"/>
    </row>
    <row r="194" spans="7:11" s="55" customFormat="1" x14ac:dyDescent="0.2">
      <c r="G194" s="116"/>
      <c r="J194" s="37"/>
      <c r="K194" s="37"/>
    </row>
    <row r="195" spans="7:11" s="55" customFormat="1" x14ac:dyDescent="0.2">
      <c r="G195" s="116"/>
      <c r="J195" s="37"/>
      <c r="K195" s="37"/>
    </row>
    <row r="196" spans="7:11" s="55" customFormat="1" x14ac:dyDescent="0.2">
      <c r="G196" s="116"/>
      <c r="J196" s="37"/>
      <c r="K196" s="37"/>
    </row>
    <row r="197" spans="7:11" s="55" customFormat="1" x14ac:dyDescent="0.2">
      <c r="G197" s="116"/>
      <c r="J197" s="37"/>
      <c r="K197" s="37"/>
    </row>
    <row r="198" spans="7:11" s="55" customFormat="1" x14ac:dyDescent="0.2">
      <c r="G198" s="116"/>
      <c r="J198" s="37"/>
      <c r="K198" s="37"/>
    </row>
    <row r="199" spans="7:11" s="55" customFormat="1" x14ac:dyDescent="0.2">
      <c r="G199" s="116"/>
      <c r="J199" s="37"/>
      <c r="K199" s="37"/>
    </row>
    <row r="200" spans="7:11" s="55" customFormat="1" x14ac:dyDescent="0.2">
      <c r="G200" s="116"/>
      <c r="J200" s="37"/>
      <c r="K200" s="37"/>
    </row>
    <row r="201" spans="7:11" s="55" customFormat="1" x14ac:dyDescent="0.2">
      <c r="G201" s="116"/>
      <c r="J201" s="37"/>
      <c r="K201" s="37"/>
    </row>
    <row r="202" spans="7:11" s="55" customFormat="1" x14ac:dyDescent="0.2">
      <c r="G202" s="116"/>
      <c r="J202" s="37"/>
      <c r="K202" s="37"/>
    </row>
    <row r="203" spans="7:11" s="55" customFormat="1" x14ac:dyDescent="0.2">
      <c r="G203" s="116"/>
      <c r="J203" s="37"/>
      <c r="K203" s="37"/>
    </row>
    <row r="204" spans="7:11" s="55" customFormat="1" x14ac:dyDescent="0.2">
      <c r="G204" s="116"/>
      <c r="J204" s="37"/>
      <c r="K204" s="37"/>
    </row>
    <row r="205" spans="7:11" s="55" customFormat="1" x14ac:dyDescent="0.2">
      <c r="G205" s="116"/>
      <c r="J205" s="37"/>
      <c r="K205" s="37"/>
    </row>
    <row r="206" spans="7:11" s="55" customFormat="1" x14ac:dyDescent="0.2">
      <c r="G206" s="116"/>
      <c r="J206" s="37"/>
      <c r="K206" s="37"/>
    </row>
    <row r="207" spans="7:11" s="55" customFormat="1" x14ac:dyDescent="0.2">
      <c r="G207" s="116"/>
      <c r="J207" s="37"/>
      <c r="K207" s="37"/>
    </row>
    <row r="208" spans="7:11" s="55" customFormat="1" x14ac:dyDescent="0.2">
      <c r="G208" s="116"/>
      <c r="J208" s="37"/>
      <c r="K208" s="37"/>
    </row>
    <row r="209" spans="7:11" s="55" customFormat="1" x14ac:dyDescent="0.2">
      <c r="G209" s="116"/>
      <c r="J209" s="37"/>
      <c r="K209" s="37"/>
    </row>
    <row r="210" spans="7:11" s="55" customFormat="1" x14ac:dyDescent="0.2">
      <c r="G210" s="116"/>
      <c r="J210" s="37"/>
      <c r="K210" s="37"/>
    </row>
    <row r="211" spans="7:11" s="55" customFormat="1" x14ac:dyDescent="0.2">
      <c r="G211" s="116"/>
      <c r="J211" s="37"/>
      <c r="K211" s="37"/>
    </row>
    <row r="212" spans="7:11" s="55" customFormat="1" x14ac:dyDescent="0.2">
      <c r="G212" s="116"/>
      <c r="J212" s="37"/>
      <c r="K212" s="37"/>
    </row>
    <row r="213" spans="7:11" s="55" customFormat="1" x14ac:dyDescent="0.2">
      <c r="G213" s="116"/>
      <c r="J213" s="37"/>
      <c r="K213" s="37"/>
    </row>
    <row r="214" spans="7:11" s="55" customFormat="1" x14ac:dyDescent="0.2">
      <c r="G214" s="116"/>
      <c r="J214" s="37"/>
      <c r="K214" s="37"/>
    </row>
    <row r="215" spans="7:11" s="55" customFormat="1" x14ac:dyDescent="0.2">
      <c r="G215" s="116"/>
      <c r="J215" s="37"/>
      <c r="K215" s="37"/>
    </row>
    <row r="216" spans="7:11" s="55" customFormat="1" x14ac:dyDescent="0.2">
      <c r="G216" s="116"/>
      <c r="J216" s="37"/>
      <c r="K216" s="37"/>
    </row>
    <row r="217" spans="7:11" s="55" customFormat="1" x14ac:dyDescent="0.2">
      <c r="G217" s="116"/>
      <c r="J217" s="37"/>
      <c r="K217" s="37"/>
    </row>
    <row r="218" spans="7:11" s="55" customFormat="1" x14ac:dyDescent="0.2">
      <c r="G218" s="116"/>
      <c r="J218" s="37"/>
      <c r="K218" s="37"/>
    </row>
    <row r="219" spans="7:11" s="55" customFormat="1" x14ac:dyDescent="0.2">
      <c r="G219" s="116"/>
      <c r="J219" s="37"/>
      <c r="K219" s="37"/>
    </row>
    <row r="220" spans="7:11" s="55" customFormat="1" x14ac:dyDescent="0.2">
      <c r="G220" s="116"/>
      <c r="J220" s="37"/>
      <c r="K220" s="37"/>
    </row>
    <row r="221" spans="7:11" s="55" customFormat="1" x14ac:dyDescent="0.2">
      <c r="G221" s="116"/>
      <c r="J221" s="37"/>
      <c r="K221" s="37"/>
    </row>
    <row r="222" spans="7:11" s="55" customFormat="1" x14ac:dyDescent="0.2">
      <c r="G222" s="116"/>
      <c r="J222" s="37"/>
      <c r="K222" s="37"/>
    </row>
    <row r="223" spans="7:11" s="55" customFormat="1" x14ac:dyDescent="0.2">
      <c r="G223" s="116"/>
      <c r="J223" s="37"/>
      <c r="K223" s="37"/>
    </row>
    <row r="224" spans="7:11" s="55" customFormat="1" x14ac:dyDescent="0.2">
      <c r="G224" s="116"/>
      <c r="J224" s="37"/>
      <c r="K224" s="37"/>
    </row>
    <row r="225" spans="7:11" s="55" customFormat="1" x14ac:dyDescent="0.2">
      <c r="G225" s="116"/>
      <c r="J225" s="37"/>
      <c r="K225" s="37"/>
    </row>
    <row r="226" spans="7:11" s="55" customFormat="1" x14ac:dyDescent="0.2">
      <c r="G226" s="116"/>
      <c r="J226" s="37"/>
      <c r="K226" s="37"/>
    </row>
    <row r="227" spans="7:11" s="55" customFormat="1" x14ac:dyDescent="0.2">
      <c r="G227" s="116"/>
      <c r="J227" s="37"/>
      <c r="K227" s="37"/>
    </row>
    <row r="228" spans="7:11" s="55" customFormat="1" x14ac:dyDescent="0.2">
      <c r="G228" s="116"/>
      <c r="J228" s="37"/>
      <c r="K228" s="37"/>
    </row>
    <row r="229" spans="7:11" s="55" customFormat="1" x14ac:dyDescent="0.2">
      <c r="G229" s="116"/>
      <c r="J229" s="37"/>
      <c r="K229" s="37"/>
    </row>
    <row r="230" spans="7:11" s="55" customFormat="1" x14ac:dyDescent="0.2">
      <c r="G230" s="116"/>
      <c r="J230" s="37"/>
      <c r="K230" s="37"/>
    </row>
    <row r="231" spans="7:11" s="55" customFormat="1" x14ac:dyDescent="0.2">
      <c r="G231" s="116"/>
      <c r="J231" s="37"/>
      <c r="K231" s="37"/>
    </row>
    <row r="232" spans="7:11" s="55" customFormat="1" x14ac:dyDescent="0.2">
      <c r="G232" s="116"/>
      <c r="J232" s="37"/>
      <c r="K232" s="37"/>
    </row>
    <row r="233" spans="7:11" s="55" customFormat="1" x14ac:dyDescent="0.2">
      <c r="G233" s="116"/>
      <c r="J233" s="37"/>
      <c r="K233" s="37"/>
    </row>
    <row r="234" spans="7:11" s="55" customFormat="1" x14ac:dyDescent="0.2">
      <c r="G234" s="116"/>
      <c r="J234" s="37"/>
      <c r="K234" s="37"/>
    </row>
    <row r="235" spans="7:11" s="55" customFormat="1" x14ac:dyDescent="0.2">
      <c r="G235" s="116"/>
      <c r="J235" s="37"/>
      <c r="K235" s="37"/>
    </row>
    <row r="236" spans="7:11" s="55" customFormat="1" x14ac:dyDescent="0.2">
      <c r="G236" s="116"/>
      <c r="J236" s="37"/>
      <c r="K236" s="37"/>
    </row>
    <row r="237" spans="7:11" s="55" customFormat="1" x14ac:dyDescent="0.2">
      <c r="G237" s="116"/>
      <c r="J237" s="37"/>
      <c r="K237" s="37"/>
    </row>
    <row r="238" spans="7:11" s="55" customFormat="1" x14ac:dyDescent="0.2">
      <c r="G238" s="116"/>
      <c r="J238" s="37"/>
      <c r="K238" s="37"/>
    </row>
    <row r="239" spans="7:11" s="55" customFormat="1" x14ac:dyDescent="0.2">
      <c r="G239" s="116"/>
      <c r="J239" s="37"/>
      <c r="K239" s="37"/>
    </row>
    <row r="240" spans="7:11" s="55" customFormat="1" x14ac:dyDescent="0.2">
      <c r="G240" s="116"/>
      <c r="J240" s="37"/>
      <c r="K240" s="37"/>
    </row>
    <row r="241" spans="7:11" s="55" customFormat="1" x14ac:dyDescent="0.2">
      <c r="G241" s="116"/>
      <c r="J241" s="37"/>
      <c r="K241" s="37"/>
    </row>
    <row r="242" spans="7:11" s="55" customFormat="1" x14ac:dyDescent="0.2">
      <c r="G242" s="116"/>
      <c r="J242" s="37"/>
      <c r="K242" s="37"/>
    </row>
    <row r="243" spans="7:11" s="55" customFormat="1" x14ac:dyDescent="0.2">
      <c r="G243" s="116"/>
      <c r="J243" s="37"/>
      <c r="K243" s="37"/>
    </row>
    <row r="244" spans="7:11" s="55" customFormat="1" x14ac:dyDescent="0.2">
      <c r="G244" s="116"/>
      <c r="J244" s="37"/>
      <c r="K244" s="37"/>
    </row>
    <row r="245" spans="7:11" s="55" customFormat="1" x14ac:dyDescent="0.2">
      <c r="G245" s="116"/>
      <c r="J245" s="37"/>
      <c r="K245" s="37"/>
    </row>
    <row r="246" spans="7:11" s="55" customFormat="1" x14ac:dyDescent="0.2">
      <c r="G246" s="116"/>
      <c r="J246" s="37"/>
      <c r="K246" s="37"/>
    </row>
    <row r="247" spans="7:11" s="55" customFormat="1" x14ac:dyDescent="0.2">
      <c r="G247" s="116"/>
      <c r="J247" s="37"/>
      <c r="K247" s="37"/>
    </row>
    <row r="248" spans="7:11" s="55" customFormat="1" x14ac:dyDescent="0.2">
      <c r="G248" s="116"/>
      <c r="J248" s="37"/>
      <c r="K248" s="37"/>
    </row>
    <row r="249" spans="7:11" s="55" customFormat="1" x14ac:dyDescent="0.2">
      <c r="G249" s="116"/>
      <c r="J249" s="37"/>
      <c r="K249" s="37"/>
    </row>
    <row r="250" spans="7:11" s="55" customFormat="1" x14ac:dyDescent="0.2">
      <c r="G250" s="116"/>
      <c r="J250" s="37"/>
      <c r="K250" s="37"/>
    </row>
    <row r="251" spans="7:11" s="55" customFormat="1" x14ac:dyDescent="0.2">
      <c r="G251" s="116"/>
      <c r="J251" s="37"/>
      <c r="K251" s="37"/>
    </row>
    <row r="252" spans="7:11" s="55" customFormat="1" x14ac:dyDescent="0.2">
      <c r="G252" s="116"/>
      <c r="J252" s="37"/>
      <c r="K252" s="37"/>
    </row>
    <row r="253" spans="7:11" s="55" customFormat="1" x14ac:dyDescent="0.2">
      <c r="G253" s="116"/>
      <c r="J253" s="37"/>
      <c r="K253" s="37"/>
    </row>
    <row r="254" spans="7:11" s="55" customFormat="1" x14ac:dyDescent="0.2">
      <c r="G254" s="116"/>
      <c r="J254" s="37"/>
      <c r="K254" s="37"/>
    </row>
    <row r="255" spans="7:11" s="55" customFormat="1" x14ac:dyDescent="0.2">
      <c r="G255" s="116"/>
      <c r="J255" s="37"/>
      <c r="K255" s="37"/>
    </row>
    <row r="256" spans="7:11" s="55" customFormat="1" x14ac:dyDescent="0.2">
      <c r="G256" s="116"/>
      <c r="J256" s="37"/>
      <c r="K256" s="37"/>
    </row>
    <row r="257" spans="7:11" s="55" customFormat="1" x14ac:dyDescent="0.2">
      <c r="G257" s="116"/>
      <c r="J257" s="37"/>
      <c r="K257" s="37"/>
    </row>
    <row r="258" spans="7:11" s="55" customFormat="1" x14ac:dyDescent="0.2">
      <c r="G258" s="116"/>
      <c r="J258" s="37"/>
      <c r="K258" s="37"/>
    </row>
    <row r="259" spans="7:11" s="55" customFormat="1" x14ac:dyDescent="0.2">
      <c r="G259" s="116"/>
      <c r="J259" s="37"/>
      <c r="K259" s="37"/>
    </row>
    <row r="260" spans="7:11" s="55" customFormat="1" x14ac:dyDescent="0.2">
      <c r="G260" s="116"/>
      <c r="J260" s="37"/>
      <c r="K260" s="37"/>
    </row>
    <row r="261" spans="7:11" s="55" customFormat="1" x14ac:dyDescent="0.2">
      <c r="G261" s="116"/>
      <c r="J261" s="37"/>
      <c r="K261" s="37"/>
    </row>
    <row r="262" spans="7:11" s="55" customFormat="1" x14ac:dyDescent="0.2">
      <c r="G262" s="116"/>
      <c r="J262" s="37"/>
      <c r="K262" s="37"/>
    </row>
    <row r="263" spans="7:11" s="55" customFormat="1" x14ac:dyDescent="0.2">
      <c r="G263" s="116"/>
      <c r="J263" s="37"/>
      <c r="K263" s="37"/>
    </row>
    <row r="264" spans="7:11" s="55" customFormat="1" x14ac:dyDescent="0.2">
      <c r="G264" s="116"/>
      <c r="J264" s="37"/>
      <c r="K264" s="37"/>
    </row>
    <row r="265" spans="7:11" s="55" customFormat="1" x14ac:dyDescent="0.2">
      <c r="G265" s="116"/>
      <c r="J265" s="37"/>
      <c r="K265" s="37"/>
    </row>
    <row r="266" spans="7:11" s="55" customFormat="1" x14ac:dyDescent="0.2">
      <c r="G266" s="116"/>
      <c r="J266" s="37"/>
      <c r="K266" s="37"/>
    </row>
    <row r="267" spans="7:11" s="55" customFormat="1" x14ac:dyDescent="0.2">
      <c r="G267" s="116"/>
      <c r="J267" s="37"/>
      <c r="K267" s="37"/>
    </row>
    <row r="268" spans="7:11" s="55" customFormat="1" x14ac:dyDescent="0.2">
      <c r="G268" s="116"/>
      <c r="J268" s="37"/>
      <c r="K268" s="37"/>
    </row>
    <row r="269" spans="7:11" s="55" customFormat="1" x14ac:dyDescent="0.2">
      <c r="G269" s="116"/>
      <c r="J269" s="37"/>
      <c r="K269" s="37"/>
    </row>
    <row r="270" spans="7:11" s="55" customFormat="1" x14ac:dyDescent="0.2">
      <c r="G270" s="116"/>
      <c r="J270" s="37"/>
      <c r="K270" s="37"/>
    </row>
    <row r="271" spans="7:11" s="55" customFormat="1" x14ac:dyDescent="0.2">
      <c r="G271" s="116"/>
      <c r="J271" s="37"/>
      <c r="K271" s="37"/>
    </row>
    <row r="272" spans="7:11" s="55" customFormat="1" x14ac:dyDescent="0.2">
      <c r="G272" s="116"/>
      <c r="J272" s="37"/>
      <c r="K272" s="37"/>
    </row>
    <row r="273" spans="7:11" s="55" customFormat="1" x14ac:dyDescent="0.2">
      <c r="G273" s="116"/>
      <c r="J273" s="37"/>
      <c r="K273" s="37"/>
    </row>
    <row r="274" spans="7:11" s="55" customFormat="1" x14ac:dyDescent="0.2">
      <c r="G274" s="116"/>
      <c r="J274" s="37"/>
      <c r="K274" s="37"/>
    </row>
    <row r="275" spans="7:11" s="55" customFormat="1" x14ac:dyDescent="0.2">
      <c r="G275" s="116"/>
      <c r="J275" s="37"/>
      <c r="K275" s="37"/>
    </row>
    <row r="276" spans="7:11" s="55" customFormat="1" x14ac:dyDescent="0.2">
      <c r="G276" s="116"/>
      <c r="J276" s="37"/>
      <c r="K276" s="37"/>
    </row>
    <row r="277" spans="7:11" s="55" customFormat="1" x14ac:dyDescent="0.2">
      <c r="G277" s="116"/>
      <c r="J277" s="37"/>
      <c r="K277" s="37"/>
    </row>
    <row r="278" spans="7:11" s="55" customFormat="1" x14ac:dyDescent="0.2">
      <c r="G278" s="116"/>
      <c r="J278" s="37"/>
      <c r="K278" s="37"/>
    </row>
    <row r="279" spans="7:11" s="55" customFormat="1" x14ac:dyDescent="0.2">
      <c r="G279" s="116"/>
      <c r="J279" s="37"/>
      <c r="K279" s="37"/>
    </row>
    <row r="280" spans="7:11" s="55" customFormat="1" x14ac:dyDescent="0.2">
      <c r="G280" s="116"/>
      <c r="J280" s="37"/>
      <c r="K280" s="37"/>
    </row>
    <row r="281" spans="7:11" s="55" customFormat="1" x14ac:dyDescent="0.2">
      <c r="G281" s="116"/>
      <c r="J281" s="37"/>
      <c r="K281" s="37"/>
    </row>
    <row r="282" spans="7:11" s="55" customFormat="1" x14ac:dyDescent="0.2">
      <c r="G282" s="116"/>
      <c r="J282" s="37"/>
      <c r="K282" s="37"/>
    </row>
    <row r="283" spans="7:11" s="55" customFormat="1" x14ac:dyDescent="0.2">
      <c r="G283" s="116"/>
      <c r="J283" s="37"/>
      <c r="K283" s="37"/>
    </row>
    <row r="284" spans="7:11" s="55" customFormat="1" x14ac:dyDescent="0.2">
      <c r="G284" s="116"/>
      <c r="J284" s="37"/>
      <c r="K284" s="37"/>
    </row>
    <row r="285" spans="7:11" s="55" customFormat="1" x14ac:dyDescent="0.2">
      <c r="G285" s="116"/>
      <c r="J285" s="37"/>
      <c r="K285" s="37"/>
    </row>
    <row r="286" spans="7:11" s="55" customFormat="1" x14ac:dyDescent="0.2">
      <c r="G286" s="116"/>
      <c r="J286" s="37"/>
      <c r="K286" s="37"/>
    </row>
    <row r="287" spans="7:11" s="55" customFormat="1" x14ac:dyDescent="0.2">
      <c r="G287" s="116"/>
      <c r="J287" s="37"/>
      <c r="K287" s="37"/>
    </row>
    <row r="288" spans="7:11" s="55" customFormat="1" x14ac:dyDescent="0.2">
      <c r="G288" s="116"/>
      <c r="J288" s="37"/>
      <c r="K288" s="37"/>
    </row>
    <row r="289" spans="7:11" s="55" customFormat="1" x14ac:dyDescent="0.2">
      <c r="G289" s="116"/>
      <c r="J289" s="37"/>
      <c r="K289" s="37"/>
    </row>
    <row r="290" spans="7:11" s="55" customFormat="1" x14ac:dyDescent="0.2">
      <c r="G290" s="116"/>
      <c r="J290" s="37"/>
      <c r="K290" s="37"/>
    </row>
    <row r="291" spans="7:11" s="55" customFormat="1" x14ac:dyDescent="0.2">
      <c r="G291" s="116"/>
      <c r="J291" s="37"/>
      <c r="K291" s="37"/>
    </row>
    <row r="292" spans="7:11" s="55" customFormat="1" x14ac:dyDescent="0.2">
      <c r="G292" s="116"/>
      <c r="J292" s="37"/>
      <c r="K292" s="37"/>
    </row>
    <row r="293" spans="7:11" s="55" customFormat="1" x14ac:dyDescent="0.2">
      <c r="G293" s="116"/>
      <c r="J293" s="37"/>
      <c r="K293" s="37"/>
    </row>
    <row r="294" spans="7:11" s="55" customFormat="1" x14ac:dyDescent="0.2">
      <c r="G294" s="116"/>
      <c r="J294" s="37"/>
      <c r="K294" s="37"/>
    </row>
    <row r="295" spans="7:11" s="55" customFormat="1" x14ac:dyDescent="0.2">
      <c r="G295" s="116"/>
      <c r="J295" s="37"/>
      <c r="K295" s="37"/>
    </row>
    <row r="296" spans="7:11" s="55" customFormat="1" x14ac:dyDescent="0.2">
      <c r="G296" s="116"/>
      <c r="J296" s="37"/>
      <c r="K296" s="37"/>
    </row>
    <row r="297" spans="7:11" s="55" customFormat="1" x14ac:dyDescent="0.2">
      <c r="G297" s="116"/>
      <c r="J297" s="37"/>
      <c r="K297" s="37"/>
    </row>
    <row r="298" spans="7:11" s="55" customFormat="1" x14ac:dyDescent="0.2">
      <c r="G298" s="116"/>
      <c r="J298" s="37"/>
      <c r="K298" s="37"/>
    </row>
    <row r="299" spans="7:11" s="55" customFormat="1" x14ac:dyDescent="0.2">
      <c r="G299" s="116"/>
      <c r="J299" s="37"/>
      <c r="K299" s="37"/>
    </row>
    <row r="300" spans="7:11" s="55" customFormat="1" x14ac:dyDescent="0.2">
      <c r="G300" s="116"/>
      <c r="J300" s="37"/>
      <c r="K300" s="37"/>
    </row>
    <row r="301" spans="7:11" s="55" customFormat="1" x14ac:dyDescent="0.2">
      <c r="G301" s="116"/>
      <c r="J301" s="37"/>
      <c r="K301" s="37"/>
    </row>
    <row r="302" spans="7:11" s="55" customFormat="1" x14ac:dyDescent="0.2">
      <c r="G302" s="116"/>
      <c r="J302" s="37"/>
      <c r="K302" s="37"/>
    </row>
    <row r="303" spans="7:11" s="55" customFormat="1" x14ac:dyDescent="0.2">
      <c r="G303" s="116"/>
      <c r="J303" s="37"/>
      <c r="K303" s="37"/>
    </row>
    <row r="304" spans="7:11" s="55" customFormat="1" x14ac:dyDescent="0.2">
      <c r="G304" s="116"/>
      <c r="J304" s="37"/>
      <c r="K304" s="37"/>
    </row>
    <row r="305" spans="7:11" s="55" customFormat="1" x14ac:dyDescent="0.2">
      <c r="G305" s="116"/>
      <c r="J305" s="37"/>
      <c r="K305" s="37"/>
    </row>
    <row r="306" spans="7:11" s="55" customFormat="1" x14ac:dyDescent="0.2">
      <c r="G306" s="116"/>
      <c r="J306" s="37"/>
      <c r="K306" s="37"/>
    </row>
    <row r="307" spans="7:11" s="55" customFormat="1" x14ac:dyDescent="0.2">
      <c r="G307" s="116"/>
      <c r="J307" s="37"/>
      <c r="K307" s="37"/>
    </row>
    <row r="308" spans="7:11" s="55" customFormat="1" x14ac:dyDescent="0.2">
      <c r="G308" s="116"/>
      <c r="J308" s="37"/>
      <c r="K308" s="37"/>
    </row>
    <row r="309" spans="7:11" s="55" customFormat="1" x14ac:dyDescent="0.2">
      <c r="G309" s="116"/>
      <c r="J309" s="37"/>
      <c r="K309" s="37"/>
    </row>
    <row r="310" spans="7:11" s="55" customFormat="1" x14ac:dyDescent="0.2">
      <c r="G310" s="116"/>
      <c r="J310" s="37"/>
      <c r="K310" s="37"/>
    </row>
    <row r="311" spans="7:11" s="55" customFormat="1" x14ac:dyDescent="0.2">
      <c r="G311" s="116"/>
      <c r="J311" s="37"/>
      <c r="K311" s="37"/>
    </row>
    <row r="312" spans="7:11" s="55" customFormat="1" x14ac:dyDescent="0.2">
      <c r="G312" s="116"/>
      <c r="J312" s="37"/>
      <c r="K312" s="37"/>
    </row>
    <row r="313" spans="7:11" s="55" customFormat="1" x14ac:dyDescent="0.2">
      <c r="G313" s="116"/>
      <c r="J313" s="37"/>
      <c r="K313" s="37"/>
    </row>
    <row r="314" spans="7:11" s="55" customFormat="1" x14ac:dyDescent="0.2">
      <c r="G314" s="116"/>
      <c r="J314" s="37"/>
      <c r="K314" s="37"/>
    </row>
    <row r="315" spans="7:11" s="55" customFormat="1" x14ac:dyDescent="0.2">
      <c r="G315" s="116"/>
      <c r="J315" s="37"/>
      <c r="K315" s="37"/>
    </row>
    <row r="316" spans="7:11" s="55" customFormat="1" x14ac:dyDescent="0.2">
      <c r="G316" s="116"/>
      <c r="J316" s="37"/>
      <c r="K316" s="37"/>
    </row>
    <row r="317" spans="7:11" s="55" customFormat="1" x14ac:dyDescent="0.2">
      <c r="G317" s="116"/>
      <c r="J317" s="37"/>
      <c r="K317" s="37"/>
    </row>
    <row r="318" spans="7:11" s="55" customFormat="1" x14ac:dyDescent="0.2">
      <c r="G318" s="116"/>
      <c r="J318" s="37"/>
      <c r="K318" s="37"/>
    </row>
    <row r="319" spans="7:11" s="55" customFormat="1" x14ac:dyDescent="0.2">
      <c r="G319" s="116"/>
      <c r="J319" s="37"/>
      <c r="K319" s="37"/>
    </row>
    <row r="320" spans="7:11" s="55" customFormat="1" x14ac:dyDescent="0.2">
      <c r="G320" s="116"/>
      <c r="J320" s="37"/>
      <c r="K320" s="37"/>
    </row>
    <row r="321" spans="7:11" s="55" customFormat="1" x14ac:dyDescent="0.2">
      <c r="G321" s="116"/>
      <c r="J321" s="37"/>
      <c r="K321" s="37"/>
    </row>
    <row r="322" spans="7:11" s="55" customFormat="1" x14ac:dyDescent="0.2">
      <c r="G322" s="116"/>
      <c r="J322" s="37"/>
      <c r="K322" s="37"/>
    </row>
    <row r="323" spans="7:11" s="55" customFormat="1" x14ac:dyDescent="0.2">
      <c r="G323" s="116"/>
      <c r="J323" s="37"/>
      <c r="K323" s="37"/>
    </row>
    <row r="324" spans="7:11" s="55" customFormat="1" x14ac:dyDescent="0.2">
      <c r="G324" s="116"/>
      <c r="J324" s="37"/>
      <c r="K324" s="37"/>
    </row>
    <row r="325" spans="7:11" s="55" customFormat="1" x14ac:dyDescent="0.2">
      <c r="G325" s="116"/>
      <c r="J325" s="37"/>
      <c r="K325" s="37"/>
    </row>
    <row r="326" spans="7:11" s="55" customFormat="1" x14ac:dyDescent="0.2">
      <c r="G326" s="116"/>
      <c r="J326" s="37"/>
      <c r="K326" s="37"/>
    </row>
    <row r="327" spans="7:11" s="55" customFormat="1" x14ac:dyDescent="0.2">
      <c r="G327" s="116"/>
      <c r="J327" s="37"/>
      <c r="K327" s="37"/>
    </row>
    <row r="328" spans="7:11" s="55" customFormat="1" x14ac:dyDescent="0.2">
      <c r="G328" s="116"/>
      <c r="J328" s="37"/>
      <c r="K328" s="37"/>
    </row>
    <row r="329" spans="7:11" s="55" customFormat="1" x14ac:dyDescent="0.2">
      <c r="G329" s="116"/>
      <c r="J329" s="37"/>
      <c r="K329" s="37"/>
    </row>
    <row r="330" spans="7:11" s="55" customFormat="1" x14ac:dyDescent="0.2">
      <c r="G330" s="116"/>
      <c r="J330" s="37"/>
      <c r="K330" s="37"/>
    </row>
    <row r="331" spans="7:11" s="55" customFormat="1" x14ac:dyDescent="0.2">
      <c r="G331" s="116"/>
      <c r="J331" s="37"/>
      <c r="K331" s="37"/>
    </row>
    <row r="332" spans="7:11" s="55" customFormat="1" x14ac:dyDescent="0.2">
      <c r="G332" s="116"/>
      <c r="J332" s="37"/>
      <c r="K332" s="37"/>
    </row>
    <row r="333" spans="7:11" s="55" customFormat="1" x14ac:dyDescent="0.2">
      <c r="G333" s="116"/>
      <c r="J333" s="37"/>
      <c r="K333" s="37"/>
    </row>
    <row r="334" spans="7:11" s="55" customFormat="1" x14ac:dyDescent="0.2">
      <c r="G334" s="116"/>
      <c r="J334" s="37"/>
      <c r="K334" s="37"/>
    </row>
    <row r="335" spans="7:11" s="55" customFormat="1" x14ac:dyDescent="0.2">
      <c r="G335" s="116"/>
      <c r="J335" s="37"/>
      <c r="K335" s="37"/>
    </row>
    <row r="336" spans="7:11" s="55" customFormat="1" x14ac:dyDescent="0.2">
      <c r="G336" s="116"/>
      <c r="J336" s="37"/>
      <c r="K336" s="37"/>
    </row>
    <row r="337" spans="7:11" s="55" customFormat="1" x14ac:dyDescent="0.2">
      <c r="G337" s="116"/>
      <c r="J337" s="37"/>
      <c r="K337" s="37"/>
    </row>
    <row r="338" spans="7:11" s="55" customFormat="1" x14ac:dyDescent="0.2">
      <c r="G338" s="116"/>
      <c r="J338" s="37"/>
      <c r="K338" s="37"/>
    </row>
    <row r="339" spans="7:11" s="55" customFormat="1" x14ac:dyDescent="0.2">
      <c r="G339" s="116"/>
      <c r="J339" s="37"/>
      <c r="K339" s="37"/>
    </row>
    <row r="340" spans="7:11" s="55" customFormat="1" x14ac:dyDescent="0.2">
      <c r="G340" s="116"/>
      <c r="J340" s="37"/>
      <c r="K340" s="37"/>
    </row>
    <row r="341" spans="7:11" s="55" customFormat="1" x14ac:dyDescent="0.2">
      <c r="G341" s="116"/>
      <c r="J341" s="37"/>
      <c r="K341" s="37"/>
    </row>
    <row r="342" spans="7:11" s="55" customFormat="1" x14ac:dyDescent="0.2">
      <c r="G342" s="116"/>
      <c r="J342" s="37"/>
      <c r="K342" s="37"/>
    </row>
    <row r="343" spans="7:11" s="55" customFormat="1" x14ac:dyDescent="0.2">
      <c r="G343" s="116"/>
      <c r="J343" s="37"/>
      <c r="K343" s="37"/>
    </row>
    <row r="344" spans="7:11" s="55" customFormat="1" x14ac:dyDescent="0.2">
      <c r="G344" s="116"/>
      <c r="J344" s="37"/>
      <c r="K344" s="37"/>
    </row>
    <row r="345" spans="7:11" s="55" customFormat="1" x14ac:dyDescent="0.2">
      <c r="G345" s="116"/>
      <c r="J345" s="37"/>
      <c r="K345" s="37"/>
    </row>
    <row r="346" spans="7:11" s="55" customFormat="1" x14ac:dyDescent="0.2">
      <c r="G346" s="116"/>
      <c r="J346" s="37"/>
      <c r="K346" s="37"/>
    </row>
    <row r="347" spans="7:11" s="55" customFormat="1" x14ac:dyDescent="0.2">
      <c r="G347" s="116"/>
      <c r="J347" s="37"/>
      <c r="K347" s="37"/>
    </row>
    <row r="348" spans="7:11" s="55" customFormat="1" x14ac:dyDescent="0.2">
      <c r="G348" s="116"/>
      <c r="J348" s="37"/>
      <c r="K348" s="37"/>
    </row>
    <row r="349" spans="7:11" s="55" customFormat="1" x14ac:dyDescent="0.2">
      <c r="G349" s="116"/>
      <c r="J349" s="37"/>
      <c r="K349" s="37"/>
    </row>
    <row r="350" spans="7:11" s="55" customFormat="1" x14ac:dyDescent="0.2">
      <c r="G350" s="116"/>
      <c r="J350" s="37"/>
      <c r="K350" s="37"/>
    </row>
    <row r="351" spans="7:11" s="55" customFormat="1" x14ac:dyDescent="0.2">
      <c r="G351" s="116"/>
      <c r="J351" s="37"/>
      <c r="K351" s="37"/>
    </row>
    <row r="352" spans="7:11" s="55" customFormat="1" x14ac:dyDescent="0.2">
      <c r="G352" s="116"/>
      <c r="J352" s="37"/>
      <c r="K352" s="37"/>
    </row>
    <row r="353" spans="7:11" s="55" customFormat="1" x14ac:dyDescent="0.2">
      <c r="G353" s="116"/>
      <c r="J353" s="37"/>
      <c r="K353" s="37"/>
    </row>
    <row r="354" spans="7:11" s="55" customFormat="1" x14ac:dyDescent="0.2">
      <c r="G354" s="116"/>
      <c r="J354" s="37"/>
      <c r="K354" s="37"/>
    </row>
    <row r="355" spans="7:11" s="55" customFormat="1" x14ac:dyDescent="0.2">
      <c r="G355" s="116"/>
      <c r="J355" s="37"/>
      <c r="K355" s="37"/>
    </row>
    <row r="356" spans="7:11" s="55" customFormat="1" x14ac:dyDescent="0.2">
      <c r="G356" s="116"/>
      <c r="J356" s="37"/>
      <c r="K356" s="37"/>
    </row>
    <row r="357" spans="7:11" s="55" customFormat="1" x14ac:dyDescent="0.2">
      <c r="G357" s="116"/>
      <c r="J357" s="37"/>
      <c r="K357" s="37"/>
    </row>
    <row r="358" spans="7:11" s="55" customFormat="1" x14ac:dyDescent="0.2">
      <c r="G358" s="116"/>
      <c r="J358" s="37"/>
      <c r="K358" s="37"/>
    </row>
    <row r="359" spans="7:11" s="55" customFormat="1" x14ac:dyDescent="0.2">
      <c r="G359" s="116"/>
      <c r="J359" s="37"/>
      <c r="K359" s="37"/>
    </row>
    <row r="360" spans="7:11" s="55" customFormat="1" x14ac:dyDescent="0.2">
      <c r="G360" s="116"/>
      <c r="J360" s="37"/>
      <c r="K360" s="37"/>
    </row>
    <row r="361" spans="7:11" s="55" customFormat="1" x14ac:dyDescent="0.2">
      <c r="G361" s="116"/>
      <c r="J361" s="37"/>
      <c r="K361" s="37"/>
    </row>
    <row r="362" spans="7:11" s="55" customFormat="1" x14ac:dyDescent="0.2">
      <c r="G362" s="116"/>
      <c r="J362" s="37"/>
      <c r="K362" s="37"/>
    </row>
    <row r="363" spans="7:11" s="55" customFormat="1" x14ac:dyDescent="0.2">
      <c r="G363" s="116"/>
      <c r="J363" s="37"/>
      <c r="K363" s="37"/>
    </row>
    <row r="364" spans="7:11" s="55" customFormat="1" x14ac:dyDescent="0.2">
      <c r="G364" s="116"/>
      <c r="J364" s="37"/>
      <c r="K364" s="37"/>
    </row>
    <row r="365" spans="7:11" s="55" customFormat="1" x14ac:dyDescent="0.2">
      <c r="G365" s="116"/>
      <c r="J365" s="37"/>
      <c r="K365" s="37"/>
    </row>
    <row r="366" spans="7:11" s="55" customFormat="1" x14ac:dyDescent="0.2">
      <c r="G366" s="116"/>
      <c r="J366" s="37"/>
      <c r="K366" s="37"/>
    </row>
    <row r="367" spans="7:11" s="55" customFormat="1" x14ac:dyDescent="0.2">
      <c r="G367" s="116"/>
      <c r="J367" s="37"/>
      <c r="K367" s="37"/>
    </row>
    <row r="368" spans="7:11" s="55" customFormat="1" x14ac:dyDescent="0.2">
      <c r="G368" s="116"/>
      <c r="J368" s="37"/>
      <c r="K368" s="37"/>
    </row>
    <row r="369" spans="7:11" s="55" customFormat="1" x14ac:dyDescent="0.2">
      <c r="G369" s="116"/>
      <c r="J369" s="37"/>
      <c r="K369" s="37"/>
    </row>
    <row r="370" spans="7:11" s="55" customFormat="1" x14ac:dyDescent="0.2">
      <c r="G370" s="116"/>
      <c r="J370" s="37"/>
      <c r="K370" s="37"/>
    </row>
    <row r="371" spans="7:11" s="55" customFormat="1" x14ac:dyDescent="0.2">
      <c r="G371" s="116"/>
      <c r="J371" s="37"/>
      <c r="K371" s="37"/>
    </row>
    <row r="372" spans="7:11" s="55" customFormat="1" x14ac:dyDescent="0.2">
      <c r="G372" s="116"/>
      <c r="J372" s="37"/>
      <c r="K372" s="37"/>
    </row>
    <row r="373" spans="7:11" s="55" customFormat="1" x14ac:dyDescent="0.2">
      <c r="G373" s="116"/>
      <c r="J373" s="37"/>
      <c r="K373" s="37"/>
    </row>
    <row r="374" spans="7:11" s="55" customFormat="1" x14ac:dyDescent="0.2">
      <c r="G374" s="116"/>
      <c r="J374" s="37"/>
      <c r="K374" s="37"/>
    </row>
    <row r="375" spans="7:11" s="55" customFormat="1" x14ac:dyDescent="0.2">
      <c r="G375" s="116"/>
      <c r="J375" s="37"/>
      <c r="K375" s="37"/>
    </row>
    <row r="376" spans="7:11" s="55" customFormat="1" x14ac:dyDescent="0.2">
      <c r="G376" s="116"/>
      <c r="J376" s="37"/>
      <c r="K376" s="37"/>
    </row>
    <row r="377" spans="7:11" s="55" customFormat="1" x14ac:dyDescent="0.2">
      <c r="G377" s="116"/>
      <c r="J377" s="37"/>
      <c r="K377" s="37"/>
    </row>
    <row r="378" spans="7:11" s="55" customFormat="1" x14ac:dyDescent="0.2">
      <c r="G378" s="116"/>
      <c r="J378" s="37"/>
      <c r="K378" s="37"/>
    </row>
    <row r="379" spans="7:11" s="55" customFormat="1" x14ac:dyDescent="0.2">
      <c r="G379" s="116"/>
      <c r="J379" s="37"/>
      <c r="K379" s="37"/>
    </row>
    <row r="380" spans="7:11" s="55" customFormat="1" x14ac:dyDescent="0.2">
      <c r="G380" s="116"/>
      <c r="J380" s="37"/>
      <c r="K380" s="37"/>
    </row>
    <row r="381" spans="7:11" s="55" customFormat="1" x14ac:dyDescent="0.2">
      <c r="G381" s="116"/>
      <c r="J381" s="37"/>
      <c r="K381" s="37"/>
    </row>
    <row r="382" spans="7:11" s="55" customFormat="1" x14ac:dyDescent="0.2">
      <c r="G382" s="116"/>
      <c r="J382" s="37"/>
      <c r="K382" s="37"/>
    </row>
    <row r="383" spans="7:11" s="55" customFormat="1" x14ac:dyDescent="0.2">
      <c r="G383" s="116"/>
      <c r="J383" s="37"/>
      <c r="K383" s="37"/>
    </row>
    <row r="384" spans="7:11" s="55" customFormat="1" x14ac:dyDescent="0.2">
      <c r="G384" s="116"/>
      <c r="J384" s="37"/>
      <c r="K384" s="37"/>
    </row>
    <row r="385" spans="7:11" s="55" customFormat="1" x14ac:dyDescent="0.2">
      <c r="G385" s="116"/>
      <c r="J385" s="37"/>
      <c r="K385" s="37"/>
    </row>
    <row r="386" spans="7:11" s="55" customFormat="1" x14ac:dyDescent="0.2">
      <c r="G386" s="116"/>
      <c r="J386" s="37"/>
      <c r="K386" s="37"/>
    </row>
    <row r="387" spans="7:11" s="55" customFormat="1" x14ac:dyDescent="0.2">
      <c r="G387" s="116"/>
      <c r="J387" s="37"/>
      <c r="K387" s="37"/>
    </row>
    <row r="388" spans="7:11" s="55" customFormat="1" x14ac:dyDescent="0.2">
      <c r="G388" s="116"/>
      <c r="J388" s="37"/>
      <c r="K388" s="37"/>
    </row>
    <row r="389" spans="7:11" s="55" customFormat="1" x14ac:dyDescent="0.2">
      <c r="G389" s="116"/>
      <c r="J389" s="37"/>
      <c r="K389" s="37"/>
    </row>
    <row r="390" spans="7:11" s="55" customFormat="1" x14ac:dyDescent="0.2">
      <c r="G390" s="116"/>
      <c r="J390" s="37"/>
      <c r="K390" s="37"/>
    </row>
    <row r="391" spans="7:11" s="55" customFormat="1" x14ac:dyDescent="0.2">
      <c r="G391" s="116"/>
      <c r="J391" s="37"/>
      <c r="K391" s="37"/>
    </row>
    <row r="392" spans="7:11" s="55" customFormat="1" x14ac:dyDescent="0.2">
      <c r="G392" s="116"/>
      <c r="J392" s="37"/>
      <c r="K392" s="37"/>
    </row>
    <row r="393" spans="7:11" s="55" customFormat="1" x14ac:dyDescent="0.2">
      <c r="G393" s="116"/>
      <c r="J393" s="37"/>
      <c r="K393" s="37"/>
    </row>
    <row r="394" spans="7:11" s="55" customFormat="1" x14ac:dyDescent="0.2">
      <c r="G394" s="116"/>
      <c r="J394" s="37"/>
      <c r="K394" s="37"/>
    </row>
    <row r="395" spans="7:11" s="55" customFormat="1" x14ac:dyDescent="0.2">
      <c r="G395" s="116"/>
      <c r="J395" s="37"/>
      <c r="K395" s="37"/>
    </row>
    <row r="396" spans="7:11" s="55" customFormat="1" x14ac:dyDescent="0.2">
      <c r="G396" s="116"/>
      <c r="J396" s="37"/>
      <c r="K396" s="37"/>
    </row>
    <row r="397" spans="7:11" s="55" customFormat="1" x14ac:dyDescent="0.2">
      <c r="G397" s="116"/>
      <c r="J397" s="37"/>
      <c r="K397" s="37"/>
    </row>
    <row r="398" spans="7:11" s="55" customFormat="1" x14ac:dyDescent="0.2">
      <c r="G398" s="116"/>
      <c r="J398" s="37"/>
      <c r="K398" s="37"/>
    </row>
    <row r="399" spans="7:11" s="55" customFormat="1" x14ac:dyDescent="0.2">
      <c r="G399" s="116"/>
      <c r="J399" s="37"/>
      <c r="K399" s="37"/>
    </row>
    <row r="400" spans="7:11" s="55" customFormat="1" x14ac:dyDescent="0.2">
      <c r="G400" s="116"/>
      <c r="J400" s="37"/>
      <c r="K400" s="37"/>
    </row>
    <row r="401" spans="7:11" s="55" customFormat="1" x14ac:dyDescent="0.2">
      <c r="G401" s="116"/>
      <c r="J401" s="37"/>
      <c r="K401" s="37"/>
    </row>
    <row r="402" spans="7:11" s="55" customFormat="1" x14ac:dyDescent="0.2">
      <c r="G402" s="116"/>
      <c r="J402" s="37"/>
      <c r="K402" s="37"/>
    </row>
    <row r="403" spans="7:11" s="55" customFormat="1" x14ac:dyDescent="0.2">
      <c r="G403" s="116"/>
      <c r="J403" s="37"/>
      <c r="K403" s="37"/>
    </row>
    <row r="404" spans="7:11" s="55" customFormat="1" x14ac:dyDescent="0.2">
      <c r="G404" s="116"/>
      <c r="J404" s="37"/>
      <c r="K404" s="37"/>
    </row>
    <row r="405" spans="7:11" s="55" customFormat="1" x14ac:dyDescent="0.2">
      <c r="G405" s="116"/>
      <c r="J405" s="37"/>
      <c r="K405" s="37"/>
    </row>
    <row r="406" spans="7:11" s="55" customFormat="1" x14ac:dyDescent="0.2">
      <c r="G406" s="116"/>
      <c r="J406" s="37"/>
      <c r="K406" s="37"/>
    </row>
    <row r="407" spans="7:11" s="55" customFormat="1" x14ac:dyDescent="0.2">
      <c r="G407" s="116"/>
      <c r="J407" s="37"/>
      <c r="K407" s="37"/>
    </row>
    <row r="408" spans="7:11" s="55" customFormat="1" x14ac:dyDescent="0.2">
      <c r="G408" s="116"/>
      <c r="J408" s="37"/>
      <c r="K408" s="37"/>
    </row>
    <row r="409" spans="7:11" s="55" customFormat="1" x14ac:dyDescent="0.2">
      <c r="G409" s="116"/>
      <c r="J409" s="37"/>
      <c r="K409" s="37"/>
    </row>
    <row r="410" spans="7:11" s="55" customFormat="1" x14ac:dyDescent="0.2">
      <c r="G410" s="116"/>
      <c r="J410" s="37"/>
      <c r="K410" s="37"/>
    </row>
    <row r="411" spans="7:11" s="55" customFormat="1" x14ac:dyDescent="0.2">
      <c r="G411" s="116"/>
      <c r="J411" s="37"/>
      <c r="K411" s="37"/>
    </row>
    <row r="412" spans="7:11" s="55" customFormat="1" x14ac:dyDescent="0.2">
      <c r="G412" s="116"/>
      <c r="J412" s="37"/>
      <c r="K412" s="37"/>
    </row>
    <row r="413" spans="7:11" s="55" customFormat="1" x14ac:dyDescent="0.2">
      <c r="G413" s="116"/>
      <c r="J413" s="37"/>
      <c r="K413" s="37"/>
    </row>
    <row r="414" spans="7:11" s="55" customFormat="1" x14ac:dyDescent="0.2">
      <c r="G414" s="116"/>
      <c r="J414" s="37"/>
      <c r="K414" s="37"/>
    </row>
    <row r="415" spans="7:11" s="55" customFormat="1" x14ac:dyDescent="0.2">
      <c r="G415" s="116"/>
      <c r="J415" s="37"/>
      <c r="K415" s="37"/>
    </row>
    <row r="416" spans="7:11" s="55" customFormat="1" x14ac:dyDescent="0.2">
      <c r="G416" s="116"/>
      <c r="J416" s="37"/>
      <c r="K416" s="37"/>
    </row>
    <row r="417" spans="7:11" s="55" customFormat="1" x14ac:dyDescent="0.2">
      <c r="G417" s="116"/>
      <c r="J417" s="37"/>
      <c r="K417" s="37"/>
    </row>
    <row r="418" spans="7:11" s="55" customFormat="1" x14ac:dyDescent="0.2">
      <c r="G418" s="116"/>
      <c r="J418" s="37"/>
      <c r="K418" s="37"/>
    </row>
    <row r="419" spans="7:11" s="55" customFormat="1" x14ac:dyDescent="0.2">
      <c r="G419" s="116"/>
      <c r="J419" s="37"/>
      <c r="K419" s="37"/>
    </row>
    <row r="420" spans="7:11" s="55" customFormat="1" x14ac:dyDescent="0.2">
      <c r="G420" s="116"/>
      <c r="J420" s="37"/>
      <c r="K420" s="37"/>
    </row>
    <row r="421" spans="7:11" s="55" customFormat="1" x14ac:dyDescent="0.2">
      <c r="G421" s="116"/>
      <c r="J421" s="37"/>
      <c r="K421" s="37"/>
    </row>
    <row r="422" spans="7:11" s="55" customFormat="1" x14ac:dyDescent="0.2">
      <c r="G422" s="116"/>
      <c r="J422" s="37"/>
      <c r="K422" s="37"/>
    </row>
    <row r="423" spans="7:11" s="55" customFormat="1" x14ac:dyDescent="0.2">
      <c r="G423" s="116"/>
      <c r="J423" s="37"/>
      <c r="K423" s="37"/>
    </row>
    <row r="424" spans="7:11" s="55" customFormat="1" x14ac:dyDescent="0.2">
      <c r="G424" s="116"/>
      <c r="J424" s="37"/>
      <c r="K424" s="37"/>
    </row>
    <row r="425" spans="7:11" s="55" customFormat="1" x14ac:dyDescent="0.2">
      <c r="G425" s="116"/>
      <c r="J425" s="37"/>
      <c r="K425" s="37"/>
    </row>
    <row r="426" spans="7:11" s="55" customFormat="1" x14ac:dyDescent="0.2">
      <c r="G426" s="116"/>
      <c r="J426" s="37"/>
      <c r="K426" s="37"/>
    </row>
    <row r="427" spans="7:11" s="55" customFormat="1" x14ac:dyDescent="0.2">
      <c r="G427" s="116"/>
      <c r="J427" s="37"/>
      <c r="K427" s="37"/>
    </row>
    <row r="428" spans="7:11" s="55" customFormat="1" x14ac:dyDescent="0.2">
      <c r="G428" s="116"/>
      <c r="J428" s="37"/>
      <c r="K428" s="37"/>
    </row>
    <row r="429" spans="7:11" s="55" customFormat="1" x14ac:dyDescent="0.2">
      <c r="G429" s="116"/>
      <c r="J429" s="37"/>
      <c r="K429" s="37"/>
    </row>
    <row r="430" spans="7:11" s="55" customFormat="1" x14ac:dyDescent="0.2">
      <c r="G430" s="116"/>
      <c r="J430" s="37"/>
      <c r="K430" s="37"/>
    </row>
    <row r="431" spans="7:11" s="55" customFormat="1" x14ac:dyDescent="0.2">
      <c r="G431" s="116"/>
      <c r="J431" s="37"/>
      <c r="K431" s="37"/>
    </row>
    <row r="432" spans="7:11" s="55" customFormat="1" x14ac:dyDescent="0.2">
      <c r="G432" s="116"/>
      <c r="J432" s="37"/>
      <c r="K432" s="37"/>
    </row>
    <row r="433" spans="7:11" s="55" customFormat="1" x14ac:dyDescent="0.2">
      <c r="G433" s="116"/>
      <c r="J433" s="37"/>
      <c r="K433" s="37"/>
    </row>
    <row r="434" spans="7:11" s="55" customFormat="1" x14ac:dyDescent="0.2">
      <c r="G434" s="116"/>
      <c r="J434" s="37"/>
      <c r="K434" s="37"/>
    </row>
    <row r="435" spans="7:11" s="55" customFormat="1" x14ac:dyDescent="0.2">
      <c r="G435" s="116"/>
      <c r="J435" s="37"/>
      <c r="K435" s="37"/>
    </row>
    <row r="436" spans="7:11" s="55" customFormat="1" x14ac:dyDescent="0.2">
      <c r="G436" s="116"/>
      <c r="J436" s="37"/>
      <c r="K436" s="37"/>
    </row>
    <row r="437" spans="7:11" s="55" customFormat="1" x14ac:dyDescent="0.2">
      <c r="G437" s="116"/>
      <c r="J437" s="37"/>
      <c r="K437" s="37"/>
    </row>
    <row r="438" spans="7:11" s="55" customFormat="1" x14ac:dyDescent="0.2">
      <c r="G438" s="116"/>
      <c r="J438" s="37"/>
      <c r="K438" s="37"/>
    </row>
    <row r="439" spans="7:11" s="55" customFormat="1" x14ac:dyDescent="0.2">
      <c r="G439" s="116"/>
      <c r="J439" s="37"/>
      <c r="K439" s="37"/>
    </row>
    <row r="440" spans="7:11" s="55" customFormat="1" x14ac:dyDescent="0.2">
      <c r="G440" s="116"/>
      <c r="J440" s="37"/>
      <c r="K440" s="37"/>
    </row>
    <row r="441" spans="7:11" s="55" customFormat="1" x14ac:dyDescent="0.2">
      <c r="G441" s="116"/>
      <c r="J441" s="37"/>
      <c r="K441" s="37"/>
    </row>
    <row r="442" spans="7:11" s="55" customFormat="1" x14ac:dyDescent="0.2">
      <c r="G442" s="116"/>
      <c r="J442" s="37"/>
      <c r="K442" s="37"/>
    </row>
    <row r="443" spans="7:11" s="55" customFormat="1" x14ac:dyDescent="0.2">
      <c r="G443" s="116"/>
      <c r="J443" s="37"/>
      <c r="K443" s="37"/>
    </row>
    <row r="444" spans="7:11" s="55" customFormat="1" x14ac:dyDescent="0.2">
      <c r="G444" s="116"/>
      <c r="J444" s="37"/>
      <c r="K444" s="37"/>
    </row>
    <row r="445" spans="7:11" s="55" customFormat="1" x14ac:dyDescent="0.2">
      <c r="G445" s="116"/>
      <c r="J445" s="37"/>
      <c r="K445" s="37"/>
    </row>
    <row r="446" spans="7:11" s="55" customFormat="1" x14ac:dyDescent="0.2">
      <c r="G446" s="116"/>
      <c r="J446" s="37"/>
      <c r="K446" s="37"/>
    </row>
    <row r="447" spans="7:11" s="55" customFormat="1" x14ac:dyDescent="0.2">
      <c r="G447" s="116"/>
      <c r="J447" s="37"/>
      <c r="K447" s="37"/>
    </row>
    <row r="448" spans="7:11" s="55" customFormat="1" x14ac:dyDescent="0.2">
      <c r="G448" s="116"/>
      <c r="J448" s="37"/>
      <c r="K448" s="37"/>
    </row>
    <row r="449" spans="7:11" s="55" customFormat="1" x14ac:dyDescent="0.2">
      <c r="G449" s="116"/>
      <c r="J449" s="37"/>
      <c r="K449" s="37"/>
    </row>
    <row r="450" spans="7:11" s="55" customFormat="1" x14ac:dyDescent="0.2">
      <c r="G450" s="116"/>
      <c r="J450" s="37"/>
      <c r="K450" s="37"/>
    </row>
    <row r="451" spans="7:11" s="55" customFormat="1" x14ac:dyDescent="0.2">
      <c r="G451" s="116"/>
      <c r="J451" s="37"/>
      <c r="K451" s="37"/>
    </row>
    <row r="452" spans="7:11" s="55" customFormat="1" x14ac:dyDescent="0.2">
      <c r="G452" s="116"/>
      <c r="J452" s="37"/>
      <c r="K452" s="37"/>
    </row>
    <row r="453" spans="7:11" s="55" customFormat="1" x14ac:dyDescent="0.2">
      <c r="G453" s="116"/>
      <c r="J453" s="37"/>
      <c r="K453" s="37"/>
    </row>
    <row r="454" spans="7:11" s="55" customFormat="1" x14ac:dyDescent="0.2">
      <c r="G454" s="116"/>
      <c r="J454" s="37"/>
      <c r="K454" s="37"/>
    </row>
    <row r="455" spans="7:11" s="55" customFormat="1" x14ac:dyDescent="0.2">
      <c r="G455" s="116"/>
      <c r="J455" s="37"/>
      <c r="K455" s="37"/>
    </row>
    <row r="456" spans="7:11" s="55" customFormat="1" x14ac:dyDescent="0.2">
      <c r="G456" s="116"/>
      <c r="J456" s="37"/>
      <c r="K456" s="37"/>
    </row>
    <row r="457" spans="7:11" s="55" customFormat="1" x14ac:dyDescent="0.2">
      <c r="G457" s="116"/>
      <c r="J457" s="37"/>
      <c r="K457" s="37"/>
    </row>
    <row r="458" spans="7:11" s="55" customFormat="1" x14ac:dyDescent="0.2">
      <c r="G458" s="116"/>
      <c r="J458" s="37"/>
      <c r="K458" s="37"/>
    </row>
    <row r="459" spans="7:11" s="55" customFormat="1" x14ac:dyDescent="0.2">
      <c r="G459" s="116"/>
      <c r="J459" s="37"/>
      <c r="K459" s="37"/>
    </row>
    <row r="460" spans="7:11" s="55" customFormat="1" x14ac:dyDescent="0.2">
      <c r="G460" s="116"/>
      <c r="J460" s="37"/>
      <c r="K460" s="37"/>
    </row>
    <row r="461" spans="7:11" s="55" customFormat="1" x14ac:dyDescent="0.2">
      <c r="G461" s="116"/>
      <c r="J461" s="37"/>
      <c r="K461" s="37"/>
    </row>
    <row r="462" spans="7:11" s="55" customFormat="1" x14ac:dyDescent="0.2">
      <c r="G462" s="116"/>
      <c r="J462" s="37"/>
      <c r="K462" s="37"/>
    </row>
    <row r="463" spans="7:11" s="55" customFormat="1" x14ac:dyDescent="0.2">
      <c r="G463" s="116"/>
      <c r="J463" s="37"/>
      <c r="K463" s="37"/>
    </row>
    <row r="464" spans="7:11" s="55" customFormat="1" x14ac:dyDescent="0.2">
      <c r="G464" s="116"/>
      <c r="J464" s="37"/>
      <c r="K464" s="37"/>
    </row>
    <row r="465" spans="7:11" s="55" customFormat="1" x14ac:dyDescent="0.2">
      <c r="G465" s="116"/>
      <c r="J465" s="37"/>
      <c r="K465" s="37"/>
    </row>
    <row r="466" spans="7:11" s="55" customFormat="1" x14ac:dyDescent="0.2">
      <c r="G466" s="116"/>
      <c r="J466" s="37"/>
      <c r="K466" s="37"/>
    </row>
    <row r="467" spans="7:11" s="55" customFormat="1" x14ac:dyDescent="0.2">
      <c r="G467" s="116"/>
      <c r="J467" s="37"/>
      <c r="K467" s="37"/>
    </row>
    <row r="468" spans="7:11" s="55" customFormat="1" x14ac:dyDescent="0.2">
      <c r="G468" s="116"/>
      <c r="J468" s="37"/>
      <c r="K468" s="37"/>
    </row>
    <row r="469" spans="7:11" s="55" customFormat="1" x14ac:dyDescent="0.2">
      <c r="G469" s="116"/>
      <c r="J469" s="37"/>
      <c r="K469" s="37"/>
    </row>
    <row r="470" spans="7:11" s="55" customFormat="1" x14ac:dyDescent="0.2">
      <c r="G470" s="116"/>
      <c r="J470" s="37"/>
      <c r="K470" s="37"/>
    </row>
    <row r="471" spans="7:11" s="55" customFormat="1" x14ac:dyDescent="0.2">
      <c r="G471" s="116"/>
      <c r="J471" s="37"/>
      <c r="K471" s="37"/>
    </row>
    <row r="472" spans="7:11" s="55" customFormat="1" x14ac:dyDescent="0.2">
      <c r="G472" s="116"/>
      <c r="J472" s="37"/>
      <c r="K472" s="37"/>
    </row>
    <row r="473" spans="7:11" s="55" customFormat="1" x14ac:dyDescent="0.2">
      <c r="G473" s="116"/>
      <c r="J473" s="37"/>
      <c r="K473" s="37"/>
    </row>
    <row r="474" spans="7:11" s="55" customFormat="1" x14ac:dyDescent="0.2">
      <c r="G474" s="116"/>
      <c r="J474" s="37"/>
      <c r="K474" s="37"/>
    </row>
    <row r="475" spans="7:11" s="55" customFormat="1" x14ac:dyDescent="0.2">
      <c r="G475" s="116"/>
      <c r="J475" s="37"/>
      <c r="K475" s="37"/>
    </row>
    <row r="476" spans="7:11" s="55" customFormat="1" x14ac:dyDescent="0.2">
      <c r="G476" s="116"/>
      <c r="J476" s="37"/>
      <c r="K476" s="37"/>
    </row>
    <row r="477" spans="7:11" s="55" customFormat="1" x14ac:dyDescent="0.2">
      <c r="G477" s="116"/>
      <c r="J477" s="37"/>
      <c r="K477" s="37"/>
    </row>
    <row r="478" spans="7:11" s="55" customFormat="1" x14ac:dyDescent="0.2">
      <c r="G478" s="116"/>
      <c r="J478" s="37"/>
      <c r="K478" s="37"/>
    </row>
    <row r="479" spans="7:11" s="55" customFormat="1" x14ac:dyDescent="0.2">
      <c r="G479" s="116"/>
      <c r="J479" s="37"/>
      <c r="K479" s="37"/>
    </row>
    <row r="480" spans="7:11" s="55" customFormat="1" x14ac:dyDescent="0.2">
      <c r="G480" s="116"/>
      <c r="J480" s="37"/>
      <c r="K480" s="37"/>
    </row>
    <row r="481" spans="7:11" s="55" customFormat="1" x14ac:dyDescent="0.2">
      <c r="G481" s="116"/>
      <c r="J481" s="37"/>
      <c r="K481" s="37"/>
    </row>
    <row r="482" spans="7:11" s="55" customFormat="1" x14ac:dyDescent="0.2">
      <c r="G482" s="116"/>
      <c r="J482" s="37"/>
      <c r="K482" s="37"/>
    </row>
    <row r="483" spans="7:11" s="55" customFormat="1" x14ac:dyDescent="0.2">
      <c r="G483" s="116"/>
      <c r="J483" s="37"/>
      <c r="K483" s="37"/>
    </row>
    <row r="484" spans="7:11" s="55" customFormat="1" x14ac:dyDescent="0.2">
      <c r="G484" s="116"/>
      <c r="J484" s="37"/>
      <c r="K484" s="37"/>
    </row>
    <row r="485" spans="7:11" s="55" customFormat="1" x14ac:dyDescent="0.2">
      <c r="G485" s="116"/>
      <c r="J485" s="37"/>
      <c r="K485" s="37"/>
    </row>
    <row r="486" spans="7:11" s="55" customFormat="1" x14ac:dyDescent="0.2">
      <c r="G486" s="116"/>
      <c r="J486" s="37"/>
      <c r="K486" s="37"/>
    </row>
    <row r="487" spans="7:11" s="55" customFormat="1" x14ac:dyDescent="0.2">
      <c r="G487" s="116"/>
      <c r="J487" s="37"/>
      <c r="K487" s="37"/>
    </row>
    <row r="488" spans="7:11" s="55" customFormat="1" x14ac:dyDescent="0.2">
      <c r="G488" s="116"/>
      <c r="J488" s="37"/>
      <c r="K488" s="37"/>
    </row>
    <row r="489" spans="7:11" s="55" customFormat="1" x14ac:dyDescent="0.2">
      <c r="G489" s="116"/>
      <c r="J489" s="37"/>
      <c r="K489" s="37"/>
    </row>
    <row r="490" spans="7:11" s="55" customFormat="1" x14ac:dyDescent="0.2">
      <c r="G490" s="116"/>
      <c r="J490" s="37"/>
      <c r="K490" s="37"/>
    </row>
    <row r="491" spans="7:11" s="55" customFormat="1" x14ac:dyDescent="0.2">
      <c r="G491" s="116"/>
      <c r="J491" s="37"/>
      <c r="K491" s="37"/>
    </row>
    <row r="492" spans="7:11" s="55" customFormat="1" x14ac:dyDescent="0.2">
      <c r="G492" s="116"/>
      <c r="J492" s="37"/>
      <c r="K492" s="37"/>
    </row>
    <row r="493" spans="7:11" s="55" customFormat="1" x14ac:dyDescent="0.2">
      <c r="G493" s="116"/>
      <c r="J493" s="37"/>
      <c r="K493" s="37"/>
    </row>
    <row r="494" spans="7:11" s="55" customFormat="1" x14ac:dyDescent="0.2">
      <c r="G494" s="116"/>
      <c r="J494" s="37"/>
      <c r="K494" s="37"/>
    </row>
    <row r="495" spans="7:11" s="55" customFormat="1" x14ac:dyDescent="0.2">
      <c r="G495" s="116"/>
      <c r="J495" s="37"/>
      <c r="K495" s="37"/>
    </row>
    <row r="496" spans="7:11" s="55" customFormat="1" x14ac:dyDescent="0.2">
      <c r="G496" s="116"/>
      <c r="J496" s="37"/>
      <c r="K496" s="37"/>
    </row>
    <row r="497" spans="7:11" s="55" customFormat="1" x14ac:dyDescent="0.2">
      <c r="G497" s="116"/>
      <c r="J497" s="37"/>
      <c r="K497" s="37"/>
    </row>
    <row r="498" spans="7:11" s="55" customFormat="1" x14ac:dyDescent="0.2">
      <c r="G498" s="116"/>
      <c r="J498" s="37"/>
      <c r="K498" s="37"/>
    </row>
    <row r="499" spans="7:11" s="55" customFormat="1" x14ac:dyDescent="0.2">
      <c r="G499" s="116"/>
      <c r="J499" s="37"/>
      <c r="K499" s="37"/>
    </row>
    <row r="500" spans="7:11" s="55" customFormat="1" x14ac:dyDescent="0.2">
      <c r="G500" s="116"/>
      <c r="J500" s="37"/>
      <c r="K500" s="37"/>
    </row>
    <row r="501" spans="7:11" s="55" customFormat="1" x14ac:dyDescent="0.2">
      <c r="G501" s="116"/>
      <c r="J501" s="37"/>
      <c r="K501" s="37"/>
    </row>
    <row r="502" spans="7:11" s="55" customFormat="1" x14ac:dyDescent="0.2">
      <c r="G502" s="116"/>
      <c r="J502" s="37"/>
      <c r="K502" s="37"/>
    </row>
    <row r="503" spans="7:11" s="55" customFormat="1" x14ac:dyDescent="0.2">
      <c r="G503" s="116"/>
      <c r="J503" s="37"/>
      <c r="K503" s="37"/>
    </row>
    <row r="504" spans="7:11" s="55" customFormat="1" x14ac:dyDescent="0.2">
      <c r="G504" s="116"/>
      <c r="J504" s="37"/>
      <c r="K504" s="37"/>
    </row>
    <row r="505" spans="7:11" s="55" customFormat="1" x14ac:dyDescent="0.2">
      <c r="G505" s="116"/>
      <c r="J505" s="37"/>
      <c r="K505" s="37"/>
    </row>
    <row r="506" spans="7:11" s="55" customFormat="1" x14ac:dyDescent="0.2">
      <c r="G506" s="116"/>
      <c r="J506" s="37"/>
      <c r="K506" s="37"/>
    </row>
    <row r="507" spans="7:11" s="55" customFormat="1" x14ac:dyDescent="0.2">
      <c r="G507" s="116"/>
      <c r="J507" s="37"/>
      <c r="K507" s="37"/>
    </row>
    <row r="508" spans="7:11" s="55" customFormat="1" x14ac:dyDescent="0.2">
      <c r="G508" s="116"/>
      <c r="J508" s="37"/>
      <c r="K508" s="37"/>
    </row>
    <row r="509" spans="7:11" s="55" customFormat="1" x14ac:dyDescent="0.2">
      <c r="G509" s="116"/>
      <c r="J509" s="37"/>
      <c r="K509" s="37"/>
    </row>
    <row r="510" spans="7:11" s="55" customFormat="1" x14ac:dyDescent="0.2">
      <c r="G510" s="116"/>
      <c r="J510" s="37"/>
      <c r="K510" s="37"/>
    </row>
    <row r="511" spans="7:11" s="55" customFormat="1" x14ac:dyDescent="0.2">
      <c r="G511" s="116"/>
      <c r="J511" s="37"/>
      <c r="K511" s="37"/>
    </row>
    <row r="512" spans="7:11" s="55" customFormat="1" x14ac:dyDescent="0.2">
      <c r="G512" s="116"/>
      <c r="J512" s="37"/>
      <c r="K512" s="37"/>
    </row>
    <row r="513" spans="7:11" s="55" customFormat="1" x14ac:dyDescent="0.2">
      <c r="G513" s="116"/>
      <c r="J513" s="37"/>
      <c r="K513" s="37"/>
    </row>
    <row r="514" spans="7:11" s="55" customFormat="1" x14ac:dyDescent="0.2">
      <c r="G514" s="116"/>
      <c r="J514" s="37"/>
      <c r="K514" s="37"/>
    </row>
    <row r="515" spans="7:11" s="55" customFormat="1" x14ac:dyDescent="0.2">
      <c r="G515" s="116"/>
      <c r="J515" s="37"/>
      <c r="K515" s="37"/>
    </row>
    <row r="516" spans="7:11" s="55" customFormat="1" x14ac:dyDescent="0.2">
      <c r="G516" s="116"/>
      <c r="J516" s="37"/>
      <c r="K516" s="37"/>
    </row>
    <row r="517" spans="7:11" s="55" customFormat="1" x14ac:dyDescent="0.2">
      <c r="G517" s="116"/>
      <c r="J517" s="37"/>
      <c r="K517" s="37"/>
    </row>
    <row r="518" spans="7:11" s="55" customFormat="1" x14ac:dyDescent="0.2">
      <c r="G518" s="116"/>
      <c r="J518" s="37"/>
      <c r="K518" s="37"/>
    </row>
    <row r="519" spans="7:11" s="55" customFormat="1" x14ac:dyDescent="0.2">
      <c r="G519" s="116"/>
      <c r="J519" s="37"/>
      <c r="K519" s="37"/>
    </row>
    <row r="520" spans="7:11" s="55" customFormat="1" x14ac:dyDescent="0.2">
      <c r="G520" s="116"/>
      <c r="J520" s="37"/>
      <c r="K520" s="37"/>
    </row>
    <row r="521" spans="7:11" s="55" customFormat="1" x14ac:dyDescent="0.2">
      <c r="G521" s="116"/>
      <c r="J521" s="37"/>
      <c r="K521" s="37"/>
    </row>
    <row r="522" spans="7:11" s="55" customFormat="1" x14ac:dyDescent="0.2">
      <c r="G522" s="116"/>
      <c r="J522" s="37"/>
      <c r="K522" s="37"/>
    </row>
    <row r="523" spans="7:11" s="55" customFormat="1" x14ac:dyDescent="0.2">
      <c r="G523" s="116"/>
      <c r="J523" s="37"/>
      <c r="K523" s="37"/>
    </row>
    <row r="524" spans="7:11" s="55" customFormat="1" x14ac:dyDescent="0.2">
      <c r="G524" s="116"/>
      <c r="J524" s="37"/>
      <c r="K524" s="37"/>
    </row>
    <row r="525" spans="7:11" s="55" customFormat="1" x14ac:dyDescent="0.2">
      <c r="G525" s="116"/>
      <c r="J525" s="37"/>
      <c r="K525" s="37"/>
    </row>
    <row r="526" spans="7:11" s="55" customFormat="1" x14ac:dyDescent="0.2">
      <c r="G526" s="116"/>
      <c r="J526" s="37"/>
      <c r="K526" s="37"/>
    </row>
    <row r="527" spans="7:11" s="55" customFormat="1" x14ac:dyDescent="0.2">
      <c r="G527" s="116"/>
      <c r="J527" s="37"/>
      <c r="K527" s="37"/>
    </row>
    <row r="528" spans="7:11" s="55" customFormat="1" x14ac:dyDescent="0.2">
      <c r="G528" s="116"/>
      <c r="J528" s="37"/>
      <c r="K528" s="37"/>
    </row>
    <row r="529" spans="7:11" s="55" customFormat="1" x14ac:dyDescent="0.2">
      <c r="G529" s="116"/>
      <c r="J529" s="37"/>
      <c r="K529" s="37"/>
    </row>
    <row r="530" spans="7:11" s="55" customFormat="1" x14ac:dyDescent="0.2">
      <c r="G530" s="116"/>
      <c r="J530" s="37"/>
      <c r="K530" s="37"/>
    </row>
    <row r="531" spans="7:11" s="55" customFormat="1" x14ac:dyDescent="0.2">
      <c r="G531" s="116"/>
      <c r="J531" s="37"/>
      <c r="K531" s="37"/>
    </row>
    <row r="532" spans="7:11" s="55" customFormat="1" x14ac:dyDescent="0.2">
      <c r="G532" s="116"/>
      <c r="J532" s="37"/>
      <c r="K532" s="37"/>
    </row>
    <row r="533" spans="7:11" s="55" customFormat="1" x14ac:dyDescent="0.2">
      <c r="G533" s="116"/>
      <c r="J533" s="37"/>
      <c r="K533" s="37"/>
    </row>
    <row r="534" spans="7:11" s="55" customFormat="1" x14ac:dyDescent="0.2">
      <c r="G534" s="116"/>
      <c r="J534" s="37"/>
      <c r="K534" s="37"/>
    </row>
    <row r="535" spans="7:11" s="55" customFormat="1" x14ac:dyDescent="0.2">
      <c r="G535" s="116"/>
      <c r="J535" s="37"/>
      <c r="K535" s="37"/>
    </row>
    <row r="536" spans="7:11" s="55" customFormat="1" x14ac:dyDescent="0.2">
      <c r="G536" s="116"/>
      <c r="J536" s="37"/>
      <c r="K536" s="37"/>
    </row>
    <row r="537" spans="7:11" s="55" customFormat="1" x14ac:dyDescent="0.2">
      <c r="G537" s="116"/>
      <c r="J537" s="37"/>
      <c r="K537" s="37"/>
    </row>
    <row r="538" spans="7:11" s="55" customFormat="1" x14ac:dyDescent="0.2">
      <c r="G538" s="116"/>
      <c r="J538" s="37"/>
      <c r="K538" s="37"/>
    </row>
    <row r="539" spans="7:11" s="55" customFormat="1" x14ac:dyDescent="0.2">
      <c r="G539" s="116"/>
      <c r="J539" s="37"/>
      <c r="K539" s="37"/>
    </row>
    <row r="540" spans="7:11" s="55" customFormat="1" x14ac:dyDescent="0.2">
      <c r="G540" s="116"/>
      <c r="J540" s="37"/>
      <c r="K540" s="37"/>
    </row>
    <row r="541" spans="7:11" s="55" customFormat="1" x14ac:dyDescent="0.2">
      <c r="G541" s="116"/>
      <c r="J541" s="37"/>
      <c r="K541" s="37"/>
    </row>
    <row r="542" spans="7:11" s="55" customFormat="1" x14ac:dyDescent="0.2">
      <c r="G542" s="116"/>
      <c r="J542" s="37"/>
      <c r="K542" s="37"/>
    </row>
    <row r="543" spans="7:11" s="55" customFormat="1" x14ac:dyDescent="0.2">
      <c r="G543" s="116"/>
      <c r="J543" s="37"/>
      <c r="K543" s="37"/>
    </row>
    <row r="544" spans="7:11" s="55" customFormat="1" x14ac:dyDescent="0.2">
      <c r="G544" s="116"/>
      <c r="J544" s="37"/>
      <c r="K544" s="37"/>
    </row>
    <row r="545" spans="7:11" s="55" customFormat="1" x14ac:dyDescent="0.2">
      <c r="G545" s="116"/>
      <c r="J545" s="37"/>
      <c r="K545" s="37"/>
    </row>
    <row r="546" spans="7:11" s="55" customFormat="1" x14ac:dyDescent="0.2">
      <c r="G546" s="116"/>
      <c r="J546" s="37"/>
      <c r="K546" s="37"/>
    </row>
    <row r="547" spans="7:11" s="55" customFormat="1" x14ac:dyDescent="0.2">
      <c r="G547" s="116"/>
      <c r="J547" s="37"/>
      <c r="K547" s="37"/>
    </row>
    <row r="548" spans="7:11" s="55" customFormat="1" x14ac:dyDescent="0.2">
      <c r="G548" s="116"/>
      <c r="J548" s="37"/>
      <c r="K548" s="37"/>
    </row>
    <row r="549" spans="7:11" s="55" customFormat="1" x14ac:dyDescent="0.2">
      <c r="G549" s="116"/>
      <c r="J549" s="37"/>
      <c r="K549" s="37"/>
    </row>
    <row r="550" spans="7:11" s="55" customFormat="1" x14ac:dyDescent="0.2">
      <c r="G550" s="116"/>
      <c r="J550" s="37"/>
      <c r="K550" s="37"/>
    </row>
    <row r="551" spans="7:11" s="55" customFormat="1" x14ac:dyDescent="0.2">
      <c r="G551" s="116"/>
      <c r="J551" s="37"/>
      <c r="K551" s="37"/>
    </row>
    <row r="552" spans="7:11" s="55" customFormat="1" x14ac:dyDescent="0.2">
      <c r="G552" s="116"/>
      <c r="J552" s="37"/>
      <c r="K552" s="37"/>
    </row>
    <row r="553" spans="7:11" s="55" customFormat="1" x14ac:dyDescent="0.2">
      <c r="G553" s="116"/>
      <c r="J553" s="37"/>
      <c r="K553" s="37"/>
    </row>
    <row r="554" spans="7:11" s="55" customFormat="1" x14ac:dyDescent="0.2">
      <c r="G554" s="116"/>
      <c r="J554" s="37"/>
      <c r="K554" s="37"/>
    </row>
    <row r="555" spans="7:11" s="55" customFormat="1" x14ac:dyDescent="0.2">
      <c r="G555" s="116"/>
      <c r="J555" s="37"/>
      <c r="K555" s="37"/>
    </row>
    <row r="556" spans="7:11" s="55" customFormat="1" x14ac:dyDescent="0.2">
      <c r="G556" s="116"/>
      <c r="J556" s="37"/>
      <c r="K556" s="37"/>
    </row>
    <row r="557" spans="7:11" s="55" customFormat="1" x14ac:dyDescent="0.2">
      <c r="G557" s="116"/>
      <c r="J557" s="37"/>
      <c r="K557" s="37"/>
    </row>
    <row r="558" spans="7:11" s="55" customFormat="1" x14ac:dyDescent="0.2">
      <c r="G558" s="116"/>
      <c r="J558" s="37"/>
      <c r="K558" s="37"/>
    </row>
    <row r="559" spans="7:11" s="55" customFormat="1" x14ac:dyDescent="0.2">
      <c r="G559" s="116"/>
      <c r="J559" s="37"/>
      <c r="K559" s="37"/>
    </row>
    <row r="560" spans="7:11" s="55" customFormat="1" x14ac:dyDescent="0.2">
      <c r="G560" s="116"/>
      <c r="J560" s="37"/>
      <c r="K560" s="37"/>
    </row>
    <row r="561" spans="7:11" s="55" customFormat="1" x14ac:dyDescent="0.2">
      <c r="G561" s="116"/>
      <c r="J561" s="37"/>
      <c r="K561" s="37"/>
    </row>
    <row r="562" spans="7:11" s="55" customFormat="1" x14ac:dyDescent="0.2">
      <c r="G562" s="116"/>
      <c r="J562" s="37"/>
      <c r="K562" s="37"/>
    </row>
    <row r="563" spans="7:11" s="55" customFormat="1" x14ac:dyDescent="0.2">
      <c r="G563" s="116"/>
      <c r="J563" s="37"/>
      <c r="K563" s="37"/>
    </row>
    <row r="564" spans="7:11" s="55" customFormat="1" x14ac:dyDescent="0.2">
      <c r="G564" s="116"/>
      <c r="J564" s="37"/>
      <c r="K564" s="37"/>
    </row>
    <row r="565" spans="7:11" s="55" customFormat="1" x14ac:dyDescent="0.2">
      <c r="G565" s="116"/>
      <c r="J565" s="37"/>
      <c r="K565" s="37"/>
    </row>
    <row r="566" spans="7:11" s="55" customFormat="1" x14ac:dyDescent="0.2">
      <c r="G566" s="116"/>
      <c r="J566" s="37"/>
      <c r="K566" s="37"/>
    </row>
    <row r="567" spans="7:11" s="55" customFormat="1" x14ac:dyDescent="0.2">
      <c r="G567" s="116"/>
      <c r="J567" s="37"/>
      <c r="K567" s="37"/>
    </row>
    <row r="568" spans="7:11" s="55" customFormat="1" x14ac:dyDescent="0.2">
      <c r="G568" s="116"/>
      <c r="J568" s="37"/>
      <c r="K568" s="37"/>
    </row>
    <row r="569" spans="7:11" s="55" customFormat="1" x14ac:dyDescent="0.2">
      <c r="G569" s="116"/>
      <c r="J569" s="37"/>
      <c r="K569" s="37"/>
    </row>
    <row r="570" spans="7:11" s="55" customFormat="1" x14ac:dyDescent="0.2">
      <c r="G570" s="116"/>
      <c r="J570" s="37"/>
      <c r="K570" s="37"/>
    </row>
    <row r="571" spans="7:11" s="55" customFormat="1" x14ac:dyDescent="0.2">
      <c r="G571" s="116"/>
      <c r="J571" s="37"/>
      <c r="K571" s="37"/>
    </row>
    <row r="572" spans="7:11" s="55" customFormat="1" x14ac:dyDescent="0.2">
      <c r="G572" s="116"/>
      <c r="J572" s="37"/>
      <c r="K572" s="37"/>
    </row>
    <row r="573" spans="7:11" s="55" customFormat="1" x14ac:dyDescent="0.2">
      <c r="G573" s="116"/>
      <c r="J573" s="37"/>
      <c r="K573" s="37"/>
    </row>
    <row r="574" spans="7:11" s="55" customFormat="1" x14ac:dyDescent="0.2">
      <c r="G574" s="116"/>
      <c r="J574" s="37"/>
      <c r="K574" s="37"/>
    </row>
    <row r="575" spans="7:11" s="55" customFormat="1" x14ac:dyDescent="0.2">
      <c r="G575" s="116"/>
      <c r="J575" s="37"/>
      <c r="K575" s="37"/>
    </row>
    <row r="576" spans="7:11" s="55" customFormat="1" x14ac:dyDescent="0.2">
      <c r="G576" s="116"/>
      <c r="J576" s="37"/>
      <c r="K576" s="37"/>
    </row>
    <row r="577" spans="7:11" s="55" customFormat="1" x14ac:dyDescent="0.2">
      <c r="G577" s="116"/>
      <c r="J577" s="37"/>
      <c r="K577" s="37"/>
    </row>
    <row r="578" spans="7:11" s="55" customFormat="1" x14ac:dyDescent="0.2">
      <c r="G578" s="116"/>
      <c r="J578" s="37"/>
      <c r="K578" s="37"/>
    </row>
    <row r="579" spans="7:11" s="55" customFormat="1" x14ac:dyDescent="0.2">
      <c r="G579" s="116"/>
      <c r="J579" s="37"/>
      <c r="K579" s="37"/>
    </row>
    <row r="580" spans="7:11" s="55" customFormat="1" x14ac:dyDescent="0.2">
      <c r="G580" s="116"/>
      <c r="J580" s="37"/>
      <c r="K580" s="37"/>
    </row>
    <row r="581" spans="7:11" s="55" customFormat="1" x14ac:dyDescent="0.2">
      <c r="G581" s="116"/>
      <c r="J581" s="37"/>
      <c r="K581" s="37"/>
    </row>
    <row r="582" spans="7:11" s="55" customFormat="1" x14ac:dyDescent="0.2">
      <c r="G582" s="116"/>
      <c r="J582" s="37"/>
      <c r="K582" s="37"/>
    </row>
    <row r="583" spans="7:11" s="55" customFormat="1" x14ac:dyDescent="0.2">
      <c r="G583" s="116"/>
      <c r="J583" s="37"/>
      <c r="K583" s="37"/>
    </row>
    <row r="584" spans="7:11" s="55" customFormat="1" x14ac:dyDescent="0.2">
      <c r="G584" s="116"/>
      <c r="J584" s="37"/>
      <c r="K584" s="37"/>
    </row>
    <row r="585" spans="7:11" s="55" customFormat="1" x14ac:dyDescent="0.2">
      <c r="G585" s="116"/>
      <c r="J585" s="37"/>
      <c r="K585" s="37"/>
    </row>
    <row r="586" spans="7:11" s="55" customFormat="1" x14ac:dyDescent="0.2">
      <c r="G586" s="116"/>
      <c r="J586" s="37"/>
      <c r="K586" s="37"/>
    </row>
    <row r="587" spans="7:11" s="55" customFormat="1" x14ac:dyDescent="0.2">
      <c r="G587" s="116"/>
      <c r="J587" s="37"/>
      <c r="K587" s="37"/>
    </row>
    <row r="588" spans="7:11" s="55" customFormat="1" x14ac:dyDescent="0.2">
      <c r="G588" s="116"/>
      <c r="J588" s="37"/>
      <c r="K588" s="37"/>
    </row>
    <row r="589" spans="7:11" s="55" customFormat="1" x14ac:dyDescent="0.2">
      <c r="G589" s="116"/>
      <c r="J589" s="37"/>
      <c r="K589" s="37"/>
    </row>
    <row r="590" spans="7:11" s="55" customFormat="1" x14ac:dyDescent="0.2">
      <c r="G590" s="116"/>
      <c r="J590" s="37"/>
      <c r="K590" s="37"/>
    </row>
  </sheetData>
  <mergeCells count="9">
    <mergeCell ref="B6:B7"/>
    <mergeCell ref="C6:C7"/>
    <mergeCell ref="D6:D7"/>
    <mergeCell ref="A49:I49"/>
    <mergeCell ref="A5:A7"/>
    <mergeCell ref="B5:D5"/>
    <mergeCell ref="E5:F7"/>
    <mergeCell ref="G5:G7"/>
    <mergeCell ref="H5:I7"/>
  </mergeCells>
  <printOptions gridLines="1"/>
  <pageMargins left="0.79" right="0.24" top="1.25" bottom="0.75" header="0.5" footer="0.3"/>
  <pageSetup paperSize="9" scale="75"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67"/>
  <sheetViews>
    <sheetView zoomScaleNormal="100" zoomScaleSheetLayoutView="90" workbookViewId="0">
      <pane xSplit="1" ySplit="6" topLeftCell="B218" activePane="bottomRight" state="frozen"/>
      <selection pane="topRight" activeCell="B1" sqref="B1"/>
      <selection pane="bottomLeft" activeCell="A7" sqref="A7"/>
      <selection pane="bottomRight" activeCell="H264" sqref="H264"/>
    </sheetView>
  </sheetViews>
  <sheetFormatPr defaultColWidth="8" defaultRowHeight="12.75" x14ac:dyDescent="0.2"/>
  <cols>
    <col min="1" max="1" width="40.5703125" style="246" customWidth="1"/>
    <col min="2" max="2" width="13.28515625" style="247" customWidth="1"/>
    <col min="3" max="4" width="13.28515625" style="247" hidden="1" customWidth="1"/>
    <col min="5" max="5" width="13.5703125" style="246" customWidth="1"/>
    <col min="6" max="6" width="13.85546875" style="246" customWidth="1"/>
    <col min="7" max="7" width="13.140625" style="246" customWidth="1"/>
    <col min="8" max="8" width="13" style="246" customWidth="1"/>
    <col min="9" max="9" width="10.5703125" style="249" customWidth="1"/>
    <col min="10" max="10" width="12.5703125" style="246" customWidth="1"/>
    <col min="11" max="11" width="10.85546875" style="137" hidden="1" customWidth="1"/>
    <col min="12" max="12" width="11.85546875" style="246" customWidth="1"/>
    <col min="13" max="13" width="11.85546875" style="137" customWidth="1"/>
    <col min="14" max="250" width="8" style="137"/>
    <col min="251" max="251" width="40.5703125" style="137" customWidth="1"/>
    <col min="252" max="253" width="0" style="137" hidden="1" customWidth="1"/>
    <col min="254" max="254" width="13.28515625" style="137" customWidth="1"/>
    <col min="255" max="255" width="13.5703125" style="137" customWidth="1"/>
    <col min="256" max="256" width="13.85546875" style="137" customWidth="1"/>
    <col min="257" max="257" width="13.140625" style="137" customWidth="1"/>
    <col min="258" max="258" width="13" style="137" customWidth="1"/>
    <col min="259" max="259" width="10.5703125" style="137" customWidth="1"/>
    <col min="260" max="260" width="12.5703125" style="137" customWidth="1"/>
    <col min="261" max="261" width="0" style="137" hidden="1" customWidth="1"/>
    <col min="262" max="263" width="11.85546875" style="137" customWidth="1"/>
    <col min="264" max="264" width="12" style="137" customWidth="1"/>
    <col min="265" max="265" width="12.5703125" style="137" customWidth="1"/>
    <col min="266" max="506" width="8" style="137"/>
    <col min="507" max="507" width="40.5703125" style="137" customWidth="1"/>
    <col min="508" max="509" width="0" style="137" hidden="1" customWidth="1"/>
    <col min="510" max="510" width="13.28515625" style="137" customWidth="1"/>
    <col min="511" max="511" width="13.5703125" style="137" customWidth="1"/>
    <col min="512" max="512" width="13.85546875" style="137" customWidth="1"/>
    <col min="513" max="513" width="13.140625" style="137" customWidth="1"/>
    <col min="514" max="514" width="13" style="137" customWidth="1"/>
    <col min="515" max="515" width="10.5703125" style="137" customWidth="1"/>
    <col min="516" max="516" width="12.5703125" style="137" customWidth="1"/>
    <col min="517" max="517" width="0" style="137" hidden="1" customWidth="1"/>
    <col min="518" max="519" width="11.85546875" style="137" customWidth="1"/>
    <col min="520" max="520" width="12" style="137" customWidth="1"/>
    <col min="521" max="521" width="12.5703125" style="137" customWidth="1"/>
    <col min="522" max="762" width="8" style="137"/>
    <col min="763" max="763" width="40.5703125" style="137" customWidth="1"/>
    <col min="764" max="765" width="0" style="137" hidden="1" customWidth="1"/>
    <col min="766" max="766" width="13.28515625" style="137" customWidth="1"/>
    <col min="767" max="767" width="13.5703125" style="137" customWidth="1"/>
    <col min="768" max="768" width="13.85546875" style="137" customWidth="1"/>
    <col min="769" max="769" width="13.140625" style="137" customWidth="1"/>
    <col min="770" max="770" width="13" style="137" customWidth="1"/>
    <col min="771" max="771" width="10.5703125" style="137" customWidth="1"/>
    <col min="772" max="772" width="12.5703125" style="137" customWidth="1"/>
    <col min="773" max="773" width="0" style="137" hidden="1" customWidth="1"/>
    <col min="774" max="775" width="11.85546875" style="137" customWidth="1"/>
    <col min="776" max="776" width="12" style="137" customWidth="1"/>
    <col min="777" max="777" width="12.5703125" style="137" customWidth="1"/>
    <col min="778" max="1018" width="8" style="137"/>
    <col min="1019" max="1019" width="40.5703125" style="137" customWidth="1"/>
    <col min="1020" max="1021" width="0" style="137" hidden="1" customWidth="1"/>
    <col min="1022" max="1022" width="13.28515625" style="137" customWidth="1"/>
    <col min="1023" max="1023" width="13.5703125" style="137" customWidth="1"/>
    <col min="1024" max="1024" width="13.85546875" style="137" customWidth="1"/>
    <col min="1025" max="1025" width="13.140625" style="137" customWidth="1"/>
    <col min="1026" max="1026" width="13" style="137" customWidth="1"/>
    <col min="1027" max="1027" width="10.5703125" style="137" customWidth="1"/>
    <col min="1028" max="1028" width="12.5703125" style="137" customWidth="1"/>
    <col min="1029" max="1029" width="0" style="137" hidden="1" customWidth="1"/>
    <col min="1030" max="1031" width="11.85546875" style="137" customWidth="1"/>
    <col min="1032" max="1032" width="12" style="137" customWidth="1"/>
    <col min="1033" max="1033" width="12.5703125" style="137" customWidth="1"/>
    <col min="1034" max="1274" width="8" style="137"/>
    <col min="1275" max="1275" width="40.5703125" style="137" customWidth="1"/>
    <col min="1276" max="1277" width="0" style="137" hidden="1" customWidth="1"/>
    <col min="1278" max="1278" width="13.28515625" style="137" customWidth="1"/>
    <col min="1279" max="1279" width="13.5703125" style="137" customWidth="1"/>
    <col min="1280" max="1280" width="13.85546875" style="137" customWidth="1"/>
    <col min="1281" max="1281" width="13.140625" style="137" customWidth="1"/>
    <col min="1282" max="1282" width="13" style="137" customWidth="1"/>
    <col min="1283" max="1283" width="10.5703125" style="137" customWidth="1"/>
    <col min="1284" max="1284" width="12.5703125" style="137" customWidth="1"/>
    <col min="1285" max="1285" width="0" style="137" hidden="1" customWidth="1"/>
    <col min="1286" max="1287" width="11.85546875" style="137" customWidth="1"/>
    <col min="1288" max="1288" width="12" style="137" customWidth="1"/>
    <col min="1289" max="1289" width="12.5703125" style="137" customWidth="1"/>
    <col min="1290" max="1530" width="8" style="137"/>
    <col min="1531" max="1531" width="40.5703125" style="137" customWidth="1"/>
    <col min="1532" max="1533" width="0" style="137" hidden="1" customWidth="1"/>
    <col min="1534" max="1534" width="13.28515625" style="137" customWidth="1"/>
    <col min="1535" max="1535" width="13.5703125" style="137" customWidth="1"/>
    <col min="1536" max="1536" width="13.85546875" style="137" customWidth="1"/>
    <col min="1537" max="1537" width="13.140625" style="137" customWidth="1"/>
    <col min="1538" max="1538" width="13" style="137" customWidth="1"/>
    <col min="1539" max="1539" width="10.5703125" style="137" customWidth="1"/>
    <col min="1540" max="1540" width="12.5703125" style="137" customWidth="1"/>
    <col min="1541" max="1541" width="0" style="137" hidden="1" customWidth="1"/>
    <col min="1542" max="1543" width="11.85546875" style="137" customWidth="1"/>
    <col min="1544" max="1544" width="12" style="137" customWidth="1"/>
    <col min="1545" max="1545" width="12.5703125" style="137" customWidth="1"/>
    <col min="1546" max="1786" width="8" style="137"/>
    <col min="1787" max="1787" width="40.5703125" style="137" customWidth="1"/>
    <col min="1788" max="1789" width="0" style="137" hidden="1" customWidth="1"/>
    <col min="1790" max="1790" width="13.28515625" style="137" customWidth="1"/>
    <col min="1791" max="1791" width="13.5703125" style="137" customWidth="1"/>
    <col min="1792" max="1792" width="13.85546875" style="137" customWidth="1"/>
    <col min="1793" max="1793" width="13.140625" style="137" customWidth="1"/>
    <col min="1794" max="1794" width="13" style="137" customWidth="1"/>
    <col min="1795" max="1795" width="10.5703125" style="137" customWidth="1"/>
    <col min="1796" max="1796" width="12.5703125" style="137" customWidth="1"/>
    <col min="1797" max="1797" width="0" style="137" hidden="1" customWidth="1"/>
    <col min="1798" max="1799" width="11.85546875" style="137" customWidth="1"/>
    <col min="1800" max="1800" width="12" style="137" customWidth="1"/>
    <col min="1801" max="1801" width="12.5703125" style="137" customWidth="1"/>
    <col min="1802" max="2042" width="8" style="137"/>
    <col min="2043" max="2043" width="40.5703125" style="137" customWidth="1"/>
    <col min="2044" max="2045" width="0" style="137" hidden="1" customWidth="1"/>
    <col min="2046" max="2046" width="13.28515625" style="137" customWidth="1"/>
    <col min="2047" max="2047" width="13.5703125" style="137" customWidth="1"/>
    <col min="2048" max="2048" width="13.85546875" style="137" customWidth="1"/>
    <col min="2049" max="2049" width="13.140625" style="137" customWidth="1"/>
    <col min="2050" max="2050" width="13" style="137" customWidth="1"/>
    <col min="2051" max="2051" width="10.5703125" style="137" customWidth="1"/>
    <col min="2052" max="2052" width="12.5703125" style="137" customWidth="1"/>
    <col min="2053" max="2053" width="0" style="137" hidden="1" customWidth="1"/>
    <col min="2054" max="2055" width="11.85546875" style="137" customWidth="1"/>
    <col min="2056" max="2056" width="12" style="137" customWidth="1"/>
    <col min="2057" max="2057" width="12.5703125" style="137" customWidth="1"/>
    <col min="2058" max="2298" width="8" style="137"/>
    <col min="2299" max="2299" width="40.5703125" style="137" customWidth="1"/>
    <col min="2300" max="2301" width="0" style="137" hidden="1" customWidth="1"/>
    <col min="2302" max="2302" width="13.28515625" style="137" customWidth="1"/>
    <col min="2303" max="2303" width="13.5703125" style="137" customWidth="1"/>
    <col min="2304" max="2304" width="13.85546875" style="137" customWidth="1"/>
    <col min="2305" max="2305" width="13.140625" style="137" customWidth="1"/>
    <col min="2306" max="2306" width="13" style="137" customWidth="1"/>
    <col min="2307" max="2307" width="10.5703125" style="137" customWidth="1"/>
    <col min="2308" max="2308" width="12.5703125" style="137" customWidth="1"/>
    <col min="2309" max="2309" width="0" style="137" hidden="1" customWidth="1"/>
    <col min="2310" max="2311" width="11.85546875" style="137" customWidth="1"/>
    <col min="2312" max="2312" width="12" style="137" customWidth="1"/>
    <col min="2313" max="2313" width="12.5703125" style="137" customWidth="1"/>
    <col min="2314" max="2554" width="8" style="137"/>
    <col min="2555" max="2555" width="40.5703125" style="137" customWidth="1"/>
    <col min="2556" max="2557" width="0" style="137" hidden="1" customWidth="1"/>
    <col min="2558" max="2558" width="13.28515625" style="137" customWidth="1"/>
    <col min="2559" max="2559" width="13.5703125" style="137" customWidth="1"/>
    <col min="2560" max="2560" width="13.85546875" style="137" customWidth="1"/>
    <col min="2561" max="2561" width="13.140625" style="137" customWidth="1"/>
    <col min="2562" max="2562" width="13" style="137" customWidth="1"/>
    <col min="2563" max="2563" width="10.5703125" style="137" customWidth="1"/>
    <col min="2564" max="2564" width="12.5703125" style="137" customWidth="1"/>
    <col min="2565" max="2565" width="0" style="137" hidden="1" customWidth="1"/>
    <col min="2566" max="2567" width="11.85546875" style="137" customWidth="1"/>
    <col min="2568" max="2568" width="12" style="137" customWidth="1"/>
    <col min="2569" max="2569" width="12.5703125" style="137" customWidth="1"/>
    <col min="2570" max="2810" width="8" style="137"/>
    <col min="2811" max="2811" width="40.5703125" style="137" customWidth="1"/>
    <col min="2812" max="2813" width="0" style="137" hidden="1" customWidth="1"/>
    <col min="2814" max="2814" width="13.28515625" style="137" customWidth="1"/>
    <col min="2815" max="2815" width="13.5703125" style="137" customWidth="1"/>
    <col min="2816" max="2816" width="13.85546875" style="137" customWidth="1"/>
    <col min="2817" max="2817" width="13.140625" style="137" customWidth="1"/>
    <col min="2818" max="2818" width="13" style="137" customWidth="1"/>
    <col min="2819" max="2819" width="10.5703125" style="137" customWidth="1"/>
    <col min="2820" max="2820" width="12.5703125" style="137" customWidth="1"/>
    <col min="2821" max="2821" width="0" style="137" hidden="1" customWidth="1"/>
    <col min="2822" max="2823" width="11.85546875" style="137" customWidth="1"/>
    <col min="2824" max="2824" width="12" style="137" customWidth="1"/>
    <col min="2825" max="2825" width="12.5703125" style="137" customWidth="1"/>
    <col min="2826" max="3066" width="8" style="137"/>
    <col min="3067" max="3067" width="40.5703125" style="137" customWidth="1"/>
    <col min="3068" max="3069" width="0" style="137" hidden="1" customWidth="1"/>
    <col min="3070" max="3070" width="13.28515625" style="137" customWidth="1"/>
    <col min="3071" max="3071" width="13.5703125" style="137" customWidth="1"/>
    <col min="3072" max="3072" width="13.85546875" style="137" customWidth="1"/>
    <col min="3073" max="3073" width="13.140625" style="137" customWidth="1"/>
    <col min="3074" max="3074" width="13" style="137" customWidth="1"/>
    <col min="3075" max="3075" width="10.5703125" style="137" customWidth="1"/>
    <col min="3076" max="3076" width="12.5703125" style="137" customWidth="1"/>
    <col min="3077" max="3077" width="0" style="137" hidden="1" customWidth="1"/>
    <col min="3078" max="3079" width="11.85546875" style="137" customWidth="1"/>
    <col min="3080" max="3080" width="12" style="137" customWidth="1"/>
    <col min="3081" max="3081" width="12.5703125" style="137" customWidth="1"/>
    <col min="3082" max="3322" width="8" style="137"/>
    <col min="3323" max="3323" width="40.5703125" style="137" customWidth="1"/>
    <col min="3324" max="3325" width="0" style="137" hidden="1" customWidth="1"/>
    <col min="3326" max="3326" width="13.28515625" style="137" customWidth="1"/>
    <col min="3327" max="3327" width="13.5703125" style="137" customWidth="1"/>
    <col min="3328" max="3328" width="13.85546875" style="137" customWidth="1"/>
    <col min="3329" max="3329" width="13.140625" style="137" customWidth="1"/>
    <col min="3330" max="3330" width="13" style="137" customWidth="1"/>
    <col min="3331" max="3331" width="10.5703125" style="137" customWidth="1"/>
    <col min="3332" max="3332" width="12.5703125" style="137" customWidth="1"/>
    <col min="3333" max="3333" width="0" style="137" hidden="1" customWidth="1"/>
    <col min="3334" max="3335" width="11.85546875" style="137" customWidth="1"/>
    <col min="3336" max="3336" width="12" style="137" customWidth="1"/>
    <col min="3337" max="3337" width="12.5703125" style="137" customWidth="1"/>
    <col min="3338" max="3578" width="8" style="137"/>
    <col min="3579" max="3579" width="40.5703125" style="137" customWidth="1"/>
    <col min="3580" max="3581" width="0" style="137" hidden="1" customWidth="1"/>
    <col min="3582" max="3582" width="13.28515625" style="137" customWidth="1"/>
    <col min="3583" max="3583" width="13.5703125" style="137" customWidth="1"/>
    <col min="3584" max="3584" width="13.85546875" style="137" customWidth="1"/>
    <col min="3585" max="3585" width="13.140625" style="137" customWidth="1"/>
    <col min="3586" max="3586" width="13" style="137" customWidth="1"/>
    <col min="3587" max="3587" width="10.5703125" style="137" customWidth="1"/>
    <col min="3588" max="3588" width="12.5703125" style="137" customWidth="1"/>
    <col min="3589" max="3589" width="0" style="137" hidden="1" customWidth="1"/>
    <col min="3590" max="3591" width="11.85546875" style="137" customWidth="1"/>
    <col min="3592" max="3592" width="12" style="137" customWidth="1"/>
    <col min="3593" max="3593" width="12.5703125" style="137" customWidth="1"/>
    <col min="3594" max="3834" width="8" style="137"/>
    <col min="3835" max="3835" width="40.5703125" style="137" customWidth="1"/>
    <col min="3836" max="3837" width="0" style="137" hidden="1" customWidth="1"/>
    <col min="3838" max="3838" width="13.28515625" style="137" customWidth="1"/>
    <col min="3839" max="3839" width="13.5703125" style="137" customWidth="1"/>
    <col min="3840" max="3840" width="13.85546875" style="137" customWidth="1"/>
    <col min="3841" max="3841" width="13.140625" style="137" customWidth="1"/>
    <col min="3842" max="3842" width="13" style="137" customWidth="1"/>
    <col min="3843" max="3843" width="10.5703125" style="137" customWidth="1"/>
    <col min="3844" max="3844" width="12.5703125" style="137" customWidth="1"/>
    <col min="3845" max="3845" width="0" style="137" hidden="1" customWidth="1"/>
    <col min="3846" max="3847" width="11.85546875" style="137" customWidth="1"/>
    <col min="3848" max="3848" width="12" style="137" customWidth="1"/>
    <col min="3849" max="3849" width="12.5703125" style="137" customWidth="1"/>
    <col min="3850" max="4090" width="8" style="137"/>
    <col min="4091" max="4091" width="40.5703125" style="137" customWidth="1"/>
    <col min="4092" max="4093" width="0" style="137" hidden="1" customWidth="1"/>
    <col min="4094" max="4094" width="13.28515625" style="137" customWidth="1"/>
    <col min="4095" max="4095" width="13.5703125" style="137" customWidth="1"/>
    <col min="4096" max="4096" width="13.85546875" style="137" customWidth="1"/>
    <col min="4097" max="4097" width="13.140625" style="137" customWidth="1"/>
    <col min="4098" max="4098" width="13" style="137" customWidth="1"/>
    <col min="4099" max="4099" width="10.5703125" style="137" customWidth="1"/>
    <col min="4100" max="4100" width="12.5703125" style="137" customWidth="1"/>
    <col min="4101" max="4101" width="0" style="137" hidden="1" customWidth="1"/>
    <col min="4102" max="4103" width="11.85546875" style="137" customWidth="1"/>
    <col min="4104" max="4104" width="12" style="137" customWidth="1"/>
    <col min="4105" max="4105" width="12.5703125" style="137" customWidth="1"/>
    <col min="4106" max="4346" width="8" style="137"/>
    <col min="4347" max="4347" width="40.5703125" style="137" customWidth="1"/>
    <col min="4348" max="4349" width="0" style="137" hidden="1" customWidth="1"/>
    <col min="4350" max="4350" width="13.28515625" style="137" customWidth="1"/>
    <col min="4351" max="4351" width="13.5703125" style="137" customWidth="1"/>
    <col min="4352" max="4352" width="13.85546875" style="137" customWidth="1"/>
    <col min="4353" max="4353" width="13.140625" style="137" customWidth="1"/>
    <col min="4354" max="4354" width="13" style="137" customWidth="1"/>
    <col min="4355" max="4355" width="10.5703125" style="137" customWidth="1"/>
    <col min="4356" max="4356" width="12.5703125" style="137" customWidth="1"/>
    <col min="4357" max="4357" width="0" style="137" hidden="1" customWidth="1"/>
    <col min="4358" max="4359" width="11.85546875" style="137" customWidth="1"/>
    <col min="4360" max="4360" width="12" style="137" customWidth="1"/>
    <col min="4361" max="4361" width="12.5703125" style="137" customWidth="1"/>
    <col min="4362" max="4602" width="8" style="137"/>
    <col min="4603" max="4603" width="40.5703125" style="137" customWidth="1"/>
    <col min="4604" max="4605" width="0" style="137" hidden="1" customWidth="1"/>
    <col min="4606" max="4606" width="13.28515625" style="137" customWidth="1"/>
    <col min="4607" max="4607" width="13.5703125" style="137" customWidth="1"/>
    <col min="4608" max="4608" width="13.85546875" style="137" customWidth="1"/>
    <col min="4609" max="4609" width="13.140625" style="137" customWidth="1"/>
    <col min="4610" max="4610" width="13" style="137" customWidth="1"/>
    <col min="4611" max="4611" width="10.5703125" style="137" customWidth="1"/>
    <col min="4612" max="4612" width="12.5703125" style="137" customWidth="1"/>
    <col min="4613" max="4613" width="0" style="137" hidden="1" customWidth="1"/>
    <col min="4614" max="4615" width="11.85546875" style="137" customWidth="1"/>
    <col min="4616" max="4616" width="12" style="137" customWidth="1"/>
    <col min="4617" max="4617" width="12.5703125" style="137" customWidth="1"/>
    <col min="4618" max="4858" width="8" style="137"/>
    <col min="4859" max="4859" width="40.5703125" style="137" customWidth="1"/>
    <col min="4860" max="4861" width="0" style="137" hidden="1" customWidth="1"/>
    <col min="4862" max="4862" width="13.28515625" style="137" customWidth="1"/>
    <col min="4863" max="4863" width="13.5703125" style="137" customWidth="1"/>
    <col min="4864" max="4864" width="13.85546875" style="137" customWidth="1"/>
    <col min="4865" max="4865" width="13.140625" style="137" customWidth="1"/>
    <col min="4866" max="4866" width="13" style="137" customWidth="1"/>
    <col min="4867" max="4867" width="10.5703125" style="137" customWidth="1"/>
    <col min="4868" max="4868" width="12.5703125" style="137" customWidth="1"/>
    <col min="4869" max="4869" width="0" style="137" hidden="1" customWidth="1"/>
    <col min="4870" max="4871" width="11.85546875" style="137" customWidth="1"/>
    <col min="4872" max="4872" width="12" style="137" customWidth="1"/>
    <col min="4873" max="4873" width="12.5703125" style="137" customWidth="1"/>
    <col min="4874" max="5114" width="8" style="137"/>
    <col min="5115" max="5115" width="40.5703125" style="137" customWidth="1"/>
    <col min="5116" max="5117" width="0" style="137" hidden="1" customWidth="1"/>
    <col min="5118" max="5118" width="13.28515625" style="137" customWidth="1"/>
    <col min="5119" max="5119" width="13.5703125" style="137" customWidth="1"/>
    <col min="5120" max="5120" width="13.85546875" style="137" customWidth="1"/>
    <col min="5121" max="5121" width="13.140625" style="137" customWidth="1"/>
    <col min="5122" max="5122" width="13" style="137" customWidth="1"/>
    <col min="5123" max="5123" width="10.5703125" style="137" customWidth="1"/>
    <col min="5124" max="5124" width="12.5703125" style="137" customWidth="1"/>
    <col min="5125" max="5125" width="0" style="137" hidden="1" customWidth="1"/>
    <col min="5126" max="5127" width="11.85546875" style="137" customWidth="1"/>
    <col min="5128" max="5128" width="12" style="137" customWidth="1"/>
    <col min="5129" max="5129" width="12.5703125" style="137" customWidth="1"/>
    <col min="5130" max="5370" width="8" style="137"/>
    <col min="5371" max="5371" width="40.5703125" style="137" customWidth="1"/>
    <col min="5372" max="5373" width="0" style="137" hidden="1" customWidth="1"/>
    <col min="5374" max="5374" width="13.28515625" style="137" customWidth="1"/>
    <col min="5375" max="5375" width="13.5703125" style="137" customWidth="1"/>
    <col min="5376" max="5376" width="13.85546875" style="137" customWidth="1"/>
    <col min="5377" max="5377" width="13.140625" style="137" customWidth="1"/>
    <col min="5378" max="5378" width="13" style="137" customWidth="1"/>
    <col min="5379" max="5379" width="10.5703125" style="137" customWidth="1"/>
    <col min="5380" max="5380" width="12.5703125" style="137" customWidth="1"/>
    <col min="5381" max="5381" width="0" style="137" hidden="1" customWidth="1"/>
    <col min="5382" max="5383" width="11.85546875" style="137" customWidth="1"/>
    <col min="5384" max="5384" width="12" style="137" customWidth="1"/>
    <col min="5385" max="5385" width="12.5703125" style="137" customWidth="1"/>
    <col min="5386" max="5626" width="8" style="137"/>
    <col min="5627" max="5627" width="40.5703125" style="137" customWidth="1"/>
    <col min="5628" max="5629" width="0" style="137" hidden="1" customWidth="1"/>
    <col min="5630" max="5630" width="13.28515625" style="137" customWidth="1"/>
    <col min="5631" max="5631" width="13.5703125" style="137" customWidth="1"/>
    <col min="5632" max="5632" width="13.85546875" style="137" customWidth="1"/>
    <col min="5633" max="5633" width="13.140625" style="137" customWidth="1"/>
    <col min="5634" max="5634" width="13" style="137" customWidth="1"/>
    <col min="5635" max="5635" width="10.5703125" style="137" customWidth="1"/>
    <col min="5636" max="5636" width="12.5703125" style="137" customWidth="1"/>
    <col min="5637" max="5637" width="0" style="137" hidden="1" customWidth="1"/>
    <col min="5638" max="5639" width="11.85546875" style="137" customWidth="1"/>
    <col min="5640" max="5640" width="12" style="137" customWidth="1"/>
    <col min="5641" max="5641" width="12.5703125" style="137" customWidth="1"/>
    <col min="5642" max="5882" width="8" style="137"/>
    <col min="5883" max="5883" width="40.5703125" style="137" customWidth="1"/>
    <col min="5884" max="5885" width="0" style="137" hidden="1" customWidth="1"/>
    <col min="5886" max="5886" width="13.28515625" style="137" customWidth="1"/>
    <col min="5887" max="5887" width="13.5703125" style="137" customWidth="1"/>
    <col min="5888" max="5888" width="13.85546875" style="137" customWidth="1"/>
    <col min="5889" max="5889" width="13.140625" style="137" customWidth="1"/>
    <col min="5890" max="5890" width="13" style="137" customWidth="1"/>
    <col min="5891" max="5891" width="10.5703125" style="137" customWidth="1"/>
    <col min="5892" max="5892" width="12.5703125" style="137" customWidth="1"/>
    <col min="5893" max="5893" width="0" style="137" hidden="1" customWidth="1"/>
    <col min="5894" max="5895" width="11.85546875" style="137" customWidth="1"/>
    <col min="5896" max="5896" width="12" style="137" customWidth="1"/>
    <col min="5897" max="5897" width="12.5703125" style="137" customWidth="1"/>
    <col min="5898" max="6138" width="8" style="137"/>
    <col min="6139" max="6139" width="40.5703125" style="137" customWidth="1"/>
    <col min="6140" max="6141" width="0" style="137" hidden="1" customWidth="1"/>
    <col min="6142" max="6142" width="13.28515625" style="137" customWidth="1"/>
    <col min="6143" max="6143" width="13.5703125" style="137" customWidth="1"/>
    <col min="6144" max="6144" width="13.85546875" style="137" customWidth="1"/>
    <col min="6145" max="6145" width="13.140625" style="137" customWidth="1"/>
    <col min="6146" max="6146" width="13" style="137" customWidth="1"/>
    <col min="6147" max="6147" width="10.5703125" style="137" customWidth="1"/>
    <col min="6148" max="6148" width="12.5703125" style="137" customWidth="1"/>
    <col min="6149" max="6149" width="0" style="137" hidden="1" customWidth="1"/>
    <col min="6150" max="6151" width="11.85546875" style="137" customWidth="1"/>
    <col min="6152" max="6152" width="12" style="137" customWidth="1"/>
    <col min="6153" max="6153" width="12.5703125" style="137" customWidth="1"/>
    <col min="6154" max="6394" width="8" style="137"/>
    <col min="6395" max="6395" width="40.5703125" style="137" customWidth="1"/>
    <col min="6396" max="6397" width="0" style="137" hidden="1" customWidth="1"/>
    <col min="6398" max="6398" width="13.28515625" style="137" customWidth="1"/>
    <col min="6399" max="6399" width="13.5703125" style="137" customWidth="1"/>
    <col min="6400" max="6400" width="13.85546875" style="137" customWidth="1"/>
    <col min="6401" max="6401" width="13.140625" style="137" customWidth="1"/>
    <col min="6402" max="6402" width="13" style="137" customWidth="1"/>
    <col min="6403" max="6403" width="10.5703125" style="137" customWidth="1"/>
    <col min="6404" max="6404" width="12.5703125" style="137" customWidth="1"/>
    <col min="6405" max="6405" width="0" style="137" hidden="1" customWidth="1"/>
    <col min="6406" max="6407" width="11.85546875" style="137" customWidth="1"/>
    <col min="6408" max="6408" width="12" style="137" customWidth="1"/>
    <col min="6409" max="6409" width="12.5703125" style="137" customWidth="1"/>
    <col min="6410" max="6650" width="8" style="137"/>
    <col min="6651" max="6651" width="40.5703125" style="137" customWidth="1"/>
    <col min="6652" max="6653" width="0" style="137" hidden="1" customWidth="1"/>
    <col min="6654" max="6654" width="13.28515625" style="137" customWidth="1"/>
    <col min="6655" max="6655" width="13.5703125" style="137" customWidth="1"/>
    <col min="6656" max="6656" width="13.85546875" style="137" customWidth="1"/>
    <col min="6657" max="6657" width="13.140625" style="137" customWidth="1"/>
    <col min="6658" max="6658" width="13" style="137" customWidth="1"/>
    <col min="6659" max="6659" width="10.5703125" style="137" customWidth="1"/>
    <col min="6660" max="6660" width="12.5703125" style="137" customWidth="1"/>
    <col min="6661" max="6661" width="0" style="137" hidden="1" customWidth="1"/>
    <col min="6662" max="6663" width="11.85546875" style="137" customWidth="1"/>
    <col min="6664" max="6664" width="12" style="137" customWidth="1"/>
    <col min="6665" max="6665" width="12.5703125" style="137" customWidth="1"/>
    <col min="6666" max="6906" width="8" style="137"/>
    <col min="6907" max="6907" width="40.5703125" style="137" customWidth="1"/>
    <col min="6908" max="6909" width="0" style="137" hidden="1" customWidth="1"/>
    <col min="6910" max="6910" width="13.28515625" style="137" customWidth="1"/>
    <col min="6911" max="6911" width="13.5703125" style="137" customWidth="1"/>
    <col min="6912" max="6912" width="13.85546875" style="137" customWidth="1"/>
    <col min="6913" max="6913" width="13.140625" style="137" customWidth="1"/>
    <col min="6914" max="6914" width="13" style="137" customWidth="1"/>
    <col min="6915" max="6915" width="10.5703125" style="137" customWidth="1"/>
    <col min="6916" max="6916" width="12.5703125" style="137" customWidth="1"/>
    <col min="6917" max="6917" width="0" style="137" hidden="1" customWidth="1"/>
    <col min="6918" max="6919" width="11.85546875" style="137" customWidth="1"/>
    <col min="6920" max="6920" width="12" style="137" customWidth="1"/>
    <col min="6921" max="6921" width="12.5703125" style="137" customWidth="1"/>
    <col min="6922" max="7162" width="8" style="137"/>
    <col min="7163" max="7163" width="40.5703125" style="137" customWidth="1"/>
    <col min="7164" max="7165" width="0" style="137" hidden="1" customWidth="1"/>
    <col min="7166" max="7166" width="13.28515625" style="137" customWidth="1"/>
    <col min="7167" max="7167" width="13.5703125" style="137" customWidth="1"/>
    <col min="7168" max="7168" width="13.85546875" style="137" customWidth="1"/>
    <col min="7169" max="7169" width="13.140625" style="137" customWidth="1"/>
    <col min="7170" max="7170" width="13" style="137" customWidth="1"/>
    <col min="7171" max="7171" width="10.5703125" style="137" customWidth="1"/>
    <col min="7172" max="7172" width="12.5703125" style="137" customWidth="1"/>
    <col min="7173" max="7173" width="0" style="137" hidden="1" customWidth="1"/>
    <col min="7174" max="7175" width="11.85546875" style="137" customWidth="1"/>
    <col min="7176" max="7176" width="12" style="137" customWidth="1"/>
    <col min="7177" max="7177" width="12.5703125" style="137" customWidth="1"/>
    <col min="7178" max="7418" width="8" style="137"/>
    <col min="7419" max="7419" width="40.5703125" style="137" customWidth="1"/>
    <col min="7420" max="7421" width="0" style="137" hidden="1" customWidth="1"/>
    <col min="7422" max="7422" width="13.28515625" style="137" customWidth="1"/>
    <col min="7423" max="7423" width="13.5703125" style="137" customWidth="1"/>
    <col min="7424" max="7424" width="13.85546875" style="137" customWidth="1"/>
    <col min="7425" max="7425" width="13.140625" style="137" customWidth="1"/>
    <col min="7426" max="7426" width="13" style="137" customWidth="1"/>
    <col min="7427" max="7427" width="10.5703125" style="137" customWidth="1"/>
    <col min="7428" max="7428" width="12.5703125" style="137" customWidth="1"/>
    <col min="7429" max="7429" width="0" style="137" hidden="1" customWidth="1"/>
    <col min="7430" max="7431" width="11.85546875" style="137" customWidth="1"/>
    <col min="7432" max="7432" width="12" style="137" customWidth="1"/>
    <col min="7433" max="7433" width="12.5703125" style="137" customWidth="1"/>
    <col min="7434" max="7674" width="8" style="137"/>
    <col min="7675" max="7675" width="40.5703125" style="137" customWidth="1"/>
    <col min="7676" max="7677" width="0" style="137" hidden="1" customWidth="1"/>
    <col min="7678" max="7678" width="13.28515625" style="137" customWidth="1"/>
    <col min="7679" max="7679" width="13.5703125" style="137" customWidth="1"/>
    <col min="7680" max="7680" width="13.85546875" style="137" customWidth="1"/>
    <col min="7681" max="7681" width="13.140625" style="137" customWidth="1"/>
    <col min="7682" max="7682" width="13" style="137" customWidth="1"/>
    <col min="7683" max="7683" width="10.5703125" style="137" customWidth="1"/>
    <col min="7684" max="7684" width="12.5703125" style="137" customWidth="1"/>
    <col min="7685" max="7685" width="0" style="137" hidden="1" customWidth="1"/>
    <col min="7686" max="7687" width="11.85546875" style="137" customWidth="1"/>
    <col min="7688" max="7688" width="12" style="137" customWidth="1"/>
    <col min="7689" max="7689" width="12.5703125" style="137" customWidth="1"/>
    <col min="7690" max="7930" width="8" style="137"/>
    <col min="7931" max="7931" width="40.5703125" style="137" customWidth="1"/>
    <col min="7932" max="7933" width="0" style="137" hidden="1" customWidth="1"/>
    <col min="7934" max="7934" width="13.28515625" style="137" customWidth="1"/>
    <col min="7935" max="7935" width="13.5703125" style="137" customWidth="1"/>
    <col min="7936" max="7936" width="13.85546875" style="137" customWidth="1"/>
    <col min="7937" max="7937" width="13.140625" style="137" customWidth="1"/>
    <col min="7938" max="7938" width="13" style="137" customWidth="1"/>
    <col min="7939" max="7939" width="10.5703125" style="137" customWidth="1"/>
    <col min="7940" max="7940" width="12.5703125" style="137" customWidth="1"/>
    <col min="7941" max="7941" width="0" style="137" hidden="1" customWidth="1"/>
    <col min="7942" max="7943" width="11.85546875" style="137" customWidth="1"/>
    <col min="7944" max="7944" width="12" style="137" customWidth="1"/>
    <col min="7945" max="7945" width="12.5703125" style="137" customWidth="1"/>
    <col min="7946" max="8186" width="8" style="137"/>
    <col min="8187" max="8187" width="40.5703125" style="137" customWidth="1"/>
    <col min="8188" max="8189" width="0" style="137" hidden="1" customWidth="1"/>
    <col min="8190" max="8190" width="13.28515625" style="137" customWidth="1"/>
    <col min="8191" max="8191" width="13.5703125" style="137" customWidth="1"/>
    <col min="8192" max="8192" width="13.85546875" style="137" customWidth="1"/>
    <col min="8193" max="8193" width="13.140625" style="137" customWidth="1"/>
    <col min="8194" max="8194" width="13" style="137" customWidth="1"/>
    <col min="8195" max="8195" width="10.5703125" style="137" customWidth="1"/>
    <col min="8196" max="8196" width="12.5703125" style="137" customWidth="1"/>
    <col min="8197" max="8197" width="0" style="137" hidden="1" customWidth="1"/>
    <col min="8198" max="8199" width="11.85546875" style="137" customWidth="1"/>
    <col min="8200" max="8200" width="12" style="137" customWidth="1"/>
    <col min="8201" max="8201" width="12.5703125" style="137" customWidth="1"/>
    <col min="8202" max="8442" width="8" style="137"/>
    <col min="8443" max="8443" width="40.5703125" style="137" customWidth="1"/>
    <col min="8444" max="8445" width="0" style="137" hidden="1" customWidth="1"/>
    <col min="8446" max="8446" width="13.28515625" style="137" customWidth="1"/>
    <col min="8447" max="8447" width="13.5703125" style="137" customWidth="1"/>
    <col min="8448" max="8448" width="13.85546875" style="137" customWidth="1"/>
    <col min="8449" max="8449" width="13.140625" style="137" customWidth="1"/>
    <col min="8450" max="8450" width="13" style="137" customWidth="1"/>
    <col min="8451" max="8451" width="10.5703125" style="137" customWidth="1"/>
    <col min="8452" max="8452" width="12.5703125" style="137" customWidth="1"/>
    <col min="8453" max="8453" width="0" style="137" hidden="1" customWidth="1"/>
    <col min="8454" max="8455" width="11.85546875" style="137" customWidth="1"/>
    <col min="8456" max="8456" width="12" style="137" customWidth="1"/>
    <col min="8457" max="8457" width="12.5703125" style="137" customWidth="1"/>
    <col min="8458" max="8698" width="8" style="137"/>
    <col min="8699" max="8699" width="40.5703125" style="137" customWidth="1"/>
    <col min="8700" max="8701" width="0" style="137" hidden="1" customWidth="1"/>
    <col min="8702" max="8702" width="13.28515625" style="137" customWidth="1"/>
    <col min="8703" max="8703" width="13.5703125" style="137" customWidth="1"/>
    <col min="8704" max="8704" width="13.85546875" style="137" customWidth="1"/>
    <col min="8705" max="8705" width="13.140625" style="137" customWidth="1"/>
    <col min="8706" max="8706" width="13" style="137" customWidth="1"/>
    <col min="8707" max="8707" width="10.5703125" style="137" customWidth="1"/>
    <col min="8708" max="8708" width="12.5703125" style="137" customWidth="1"/>
    <col min="8709" max="8709" width="0" style="137" hidden="1" customWidth="1"/>
    <col min="8710" max="8711" width="11.85546875" style="137" customWidth="1"/>
    <col min="8712" max="8712" width="12" style="137" customWidth="1"/>
    <col min="8713" max="8713" width="12.5703125" style="137" customWidth="1"/>
    <col min="8714" max="8954" width="8" style="137"/>
    <col min="8955" max="8955" width="40.5703125" style="137" customWidth="1"/>
    <col min="8956" max="8957" width="0" style="137" hidden="1" customWidth="1"/>
    <col min="8958" max="8958" width="13.28515625" style="137" customWidth="1"/>
    <col min="8959" max="8959" width="13.5703125" style="137" customWidth="1"/>
    <col min="8960" max="8960" width="13.85546875" style="137" customWidth="1"/>
    <col min="8961" max="8961" width="13.140625" style="137" customWidth="1"/>
    <col min="8962" max="8962" width="13" style="137" customWidth="1"/>
    <col min="8963" max="8963" width="10.5703125" style="137" customWidth="1"/>
    <col min="8964" max="8964" width="12.5703125" style="137" customWidth="1"/>
    <col min="8965" max="8965" width="0" style="137" hidden="1" customWidth="1"/>
    <col min="8966" max="8967" width="11.85546875" style="137" customWidth="1"/>
    <col min="8968" max="8968" width="12" style="137" customWidth="1"/>
    <col min="8969" max="8969" width="12.5703125" style="137" customWidth="1"/>
    <col min="8970" max="9210" width="8" style="137"/>
    <col min="9211" max="9211" width="40.5703125" style="137" customWidth="1"/>
    <col min="9212" max="9213" width="0" style="137" hidden="1" customWidth="1"/>
    <col min="9214" max="9214" width="13.28515625" style="137" customWidth="1"/>
    <col min="9215" max="9215" width="13.5703125" style="137" customWidth="1"/>
    <col min="9216" max="9216" width="13.85546875" style="137" customWidth="1"/>
    <col min="9217" max="9217" width="13.140625" style="137" customWidth="1"/>
    <col min="9218" max="9218" width="13" style="137" customWidth="1"/>
    <col min="9219" max="9219" width="10.5703125" style="137" customWidth="1"/>
    <col min="9220" max="9220" width="12.5703125" style="137" customWidth="1"/>
    <col min="9221" max="9221" width="0" style="137" hidden="1" customWidth="1"/>
    <col min="9222" max="9223" width="11.85546875" style="137" customWidth="1"/>
    <col min="9224" max="9224" width="12" style="137" customWidth="1"/>
    <col min="9225" max="9225" width="12.5703125" style="137" customWidth="1"/>
    <col min="9226" max="9466" width="8" style="137"/>
    <col min="9467" max="9467" width="40.5703125" style="137" customWidth="1"/>
    <col min="9468" max="9469" width="0" style="137" hidden="1" customWidth="1"/>
    <col min="9470" max="9470" width="13.28515625" style="137" customWidth="1"/>
    <col min="9471" max="9471" width="13.5703125" style="137" customWidth="1"/>
    <col min="9472" max="9472" width="13.85546875" style="137" customWidth="1"/>
    <col min="9473" max="9473" width="13.140625" style="137" customWidth="1"/>
    <col min="9474" max="9474" width="13" style="137" customWidth="1"/>
    <col min="9475" max="9475" width="10.5703125" style="137" customWidth="1"/>
    <col min="9476" max="9476" width="12.5703125" style="137" customWidth="1"/>
    <col min="9477" max="9477" width="0" style="137" hidden="1" customWidth="1"/>
    <col min="9478" max="9479" width="11.85546875" style="137" customWidth="1"/>
    <col min="9480" max="9480" width="12" style="137" customWidth="1"/>
    <col min="9481" max="9481" width="12.5703125" style="137" customWidth="1"/>
    <col min="9482" max="9722" width="8" style="137"/>
    <col min="9723" max="9723" width="40.5703125" style="137" customWidth="1"/>
    <col min="9724" max="9725" width="0" style="137" hidden="1" customWidth="1"/>
    <col min="9726" max="9726" width="13.28515625" style="137" customWidth="1"/>
    <col min="9727" max="9727" width="13.5703125" style="137" customWidth="1"/>
    <col min="9728" max="9728" width="13.85546875" style="137" customWidth="1"/>
    <col min="9729" max="9729" width="13.140625" style="137" customWidth="1"/>
    <col min="9730" max="9730" width="13" style="137" customWidth="1"/>
    <col min="9731" max="9731" width="10.5703125" style="137" customWidth="1"/>
    <col min="9732" max="9732" width="12.5703125" style="137" customWidth="1"/>
    <col min="9733" max="9733" width="0" style="137" hidden="1" customWidth="1"/>
    <col min="9734" max="9735" width="11.85546875" style="137" customWidth="1"/>
    <col min="9736" max="9736" width="12" style="137" customWidth="1"/>
    <col min="9737" max="9737" width="12.5703125" style="137" customWidth="1"/>
    <col min="9738" max="9978" width="8" style="137"/>
    <col min="9979" max="9979" width="40.5703125" style="137" customWidth="1"/>
    <col min="9980" max="9981" width="0" style="137" hidden="1" customWidth="1"/>
    <col min="9982" max="9982" width="13.28515625" style="137" customWidth="1"/>
    <col min="9983" max="9983" width="13.5703125" style="137" customWidth="1"/>
    <col min="9984" max="9984" width="13.85546875" style="137" customWidth="1"/>
    <col min="9985" max="9985" width="13.140625" style="137" customWidth="1"/>
    <col min="9986" max="9986" width="13" style="137" customWidth="1"/>
    <col min="9987" max="9987" width="10.5703125" style="137" customWidth="1"/>
    <col min="9988" max="9988" width="12.5703125" style="137" customWidth="1"/>
    <col min="9989" max="9989" width="0" style="137" hidden="1" customWidth="1"/>
    <col min="9990" max="9991" width="11.85546875" style="137" customWidth="1"/>
    <col min="9992" max="9992" width="12" style="137" customWidth="1"/>
    <col min="9993" max="9993" width="12.5703125" style="137" customWidth="1"/>
    <col min="9994" max="10234" width="8" style="137"/>
    <col min="10235" max="10235" width="40.5703125" style="137" customWidth="1"/>
    <col min="10236" max="10237" width="0" style="137" hidden="1" customWidth="1"/>
    <col min="10238" max="10238" width="13.28515625" style="137" customWidth="1"/>
    <col min="10239" max="10239" width="13.5703125" style="137" customWidth="1"/>
    <col min="10240" max="10240" width="13.85546875" style="137" customWidth="1"/>
    <col min="10241" max="10241" width="13.140625" style="137" customWidth="1"/>
    <col min="10242" max="10242" width="13" style="137" customWidth="1"/>
    <col min="10243" max="10243" width="10.5703125" style="137" customWidth="1"/>
    <col min="10244" max="10244" width="12.5703125" style="137" customWidth="1"/>
    <col min="10245" max="10245" width="0" style="137" hidden="1" customWidth="1"/>
    <col min="10246" max="10247" width="11.85546875" style="137" customWidth="1"/>
    <col min="10248" max="10248" width="12" style="137" customWidth="1"/>
    <col min="10249" max="10249" width="12.5703125" style="137" customWidth="1"/>
    <col min="10250" max="10490" width="8" style="137"/>
    <col min="10491" max="10491" width="40.5703125" style="137" customWidth="1"/>
    <col min="10492" max="10493" width="0" style="137" hidden="1" customWidth="1"/>
    <col min="10494" max="10494" width="13.28515625" style="137" customWidth="1"/>
    <col min="10495" max="10495" width="13.5703125" style="137" customWidth="1"/>
    <col min="10496" max="10496" width="13.85546875" style="137" customWidth="1"/>
    <col min="10497" max="10497" width="13.140625" style="137" customWidth="1"/>
    <col min="10498" max="10498" width="13" style="137" customWidth="1"/>
    <col min="10499" max="10499" width="10.5703125" style="137" customWidth="1"/>
    <col min="10500" max="10500" width="12.5703125" style="137" customWidth="1"/>
    <col min="10501" max="10501" width="0" style="137" hidden="1" customWidth="1"/>
    <col min="10502" max="10503" width="11.85546875" style="137" customWidth="1"/>
    <col min="10504" max="10504" width="12" style="137" customWidth="1"/>
    <col min="10505" max="10505" width="12.5703125" style="137" customWidth="1"/>
    <col min="10506" max="10746" width="8" style="137"/>
    <col min="10747" max="10747" width="40.5703125" style="137" customWidth="1"/>
    <col min="10748" max="10749" width="0" style="137" hidden="1" customWidth="1"/>
    <col min="10750" max="10750" width="13.28515625" style="137" customWidth="1"/>
    <col min="10751" max="10751" width="13.5703125" style="137" customWidth="1"/>
    <col min="10752" max="10752" width="13.85546875" style="137" customWidth="1"/>
    <col min="10753" max="10753" width="13.140625" style="137" customWidth="1"/>
    <col min="10754" max="10754" width="13" style="137" customWidth="1"/>
    <col min="10755" max="10755" width="10.5703125" style="137" customWidth="1"/>
    <col min="10756" max="10756" width="12.5703125" style="137" customWidth="1"/>
    <col min="10757" max="10757" width="0" style="137" hidden="1" customWidth="1"/>
    <col min="10758" max="10759" width="11.85546875" style="137" customWidth="1"/>
    <col min="10760" max="10760" width="12" style="137" customWidth="1"/>
    <col min="10761" max="10761" width="12.5703125" style="137" customWidth="1"/>
    <col min="10762" max="11002" width="8" style="137"/>
    <col min="11003" max="11003" width="40.5703125" style="137" customWidth="1"/>
    <col min="11004" max="11005" width="0" style="137" hidden="1" customWidth="1"/>
    <col min="11006" max="11006" width="13.28515625" style="137" customWidth="1"/>
    <col min="11007" max="11007" width="13.5703125" style="137" customWidth="1"/>
    <col min="11008" max="11008" width="13.85546875" style="137" customWidth="1"/>
    <col min="11009" max="11009" width="13.140625" style="137" customWidth="1"/>
    <col min="11010" max="11010" width="13" style="137" customWidth="1"/>
    <col min="11011" max="11011" width="10.5703125" style="137" customWidth="1"/>
    <col min="11012" max="11012" width="12.5703125" style="137" customWidth="1"/>
    <col min="11013" max="11013" width="0" style="137" hidden="1" customWidth="1"/>
    <col min="11014" max="11015" width="11.85546875" style="137" customWidth="1"/>
    <col min="11016" max="11016" width="12" style="137" customWidth="1"/>
    <col min="11017" max="11017" width="12.5703125" style="137" customWidth="1"/>
    <col min="11018" max="11258" width="8" style="137"/>
    <col min="11259" max="11259" width="40.5703125" style="137" customWidth="1"/>
    <col min="11260" max="11261" width="0" style="137" hidden="1" customWidth="1"/>
    <col min="11262" max="11262" width="13.28515625" style="137" customWidth="1"/>
    <col min="11263" max="11263" width="13.5703125" style="137" customWidth="1"/>
    <col min="11264" max="11264" width="13.85546875" style="137" customWidth="1"/>
    <col min="11265" max="11265" width="13.140625" style="137" customWidth="1"/>
    <col min="11266" max="11266" width="13" style="137" customWidth="1"/>
    <col min="11267" max="11267" width="10.5703125" style="137" customWidth="1"/>
    <col min="11268" max="11268" width="12.5703125" style="137" customWidth="1"/>
    <col min="11269" max="11269" width="0" style="137" hidden="1" customWidth="1"/>
    <col min="11270" max="11271" width="11.85546875" style="137" customWidth="1"/>
    <col min="11272" max="11272" width="12" style="137" customWidth="1"/>
    <col min="11273" max="11273" width="12.5703125" style="137" customWidth="1"/>
    <col min="11274" max="11514" width="8" style="137"/>
    <col min="11515" max="11515" width="40.5703125" style="137" customWidth="1"/>
    <col min="11516" max="11517" width="0" style="137" hidden="1" customWidth="1"/>
    <col min="11518" max="11518" width="13.28515625" style="137" customWidth="1"/>
    <col min="11519" max="11519" width="13.5703125" style="137" customWidth="1"/>
    <col min="11520" max="11520" width="13.85546875" style="137" customWidth="1"/>
    <col min="11521" max="11521" width="13.140625" style="137" customWidth="1"/>
    <col min="11522" max="11522" width="13" style="137" customWidth="1"/>
    <col min="11523" max="11523" width="10.5703125" style="137" customWidth="1"/>
    <col min="11524" max="11524" width="12.5703125" style="137" customWidth="1"/>
    <col min="11525" max="11525" width="0" style="137" hidden="1" customWidth="1"/>
    <col min="11526" max="11527" width="11.85546875" style="137" customWidth="1"/>
    <col min="11528" max="11528" width="12" style="137" customWidth="1"/>
    <col min="11529" max="11529" width="12.5703125" style="137" customWidth="1"/>
    <col min="11530" max="11770" width="8" style="137"/>
    <col min="11771" max="11771" width="40.5703125" style="137" customWidth="1"/>
    <col min="11772" max="11773" width="0" style="137" hidden="1" customWidth="1"/>
    <col min="11774" max="11774" width="13.28515625" style="137" customWidth="1"/>
    <col min="11775" max="11775" width="13.5703125" style="137" customWidth="1"/>
    <col min="11776" max="11776" width="13.85546875" style="137" customWidth="1"/>
    <col min="11777" max="11777" width="13.140625" style="137" customWidth="1"/>
    <col min="11778" max="11778" width="13" style="137" customWidth="1"/>
    <col min="11779" max="11779" width="10.5703125" style="137" customWidth="1"/>
    <col min="11780" max="11780" width="12.5703125" style="137" customWidth="1"/>
    <col min="11781" max="11781" width="0" style="137" hidden="1" customWidth="1"/>
    <col min="11782" max="11783" width="11.85546875" style="137" customWidth="1"/>
    <col min="11784" max="11784" width="12" style="137" customWidth="1"/>
    <col min="11785" max="11785" width="12.5703125" style="137" customWidth="1"/>
    <col min="11786" max="12026" width="8" style="137"/>
    <col min="12027" max="12027" width="40.5703125" style="137" customWidth="1"/>
    <col min="12028" max="12029" width="0" style="137" hidden="1" customWidth="1"/>
    <col min="12030" max="12030" width="13.28515625" style="137" customWidth="1"/>
    <col min="12031" max="12031" width="13.5703125" style="137" customWidth="1"/>
    <col min="12032" max="12032" width="13.85546875" style="137" customWidth="1"/>
    <col min="12033" max="12033" width="13.140625" style="137" customWidth="1"/>
    <col min="12034" max="12034" width="13" style="137" customWidth="1"/>
    <col min="12035" max="12035" width="10.5703125" style="137" customWidth="1"/>
    <col min="12036" max="12036" width="12.5703125" style="137" customWidth="1"/>
    <col min="12037" max="12037" width="0" style="137" hidden="1" customWidth="1"/>
    <col min="12038" max="12039" width="11.85546875" style="137" customWidth="1"/>
    <col min="12040" max="12040" width="12" style="137" customWidth="1"/>
    <col min="12041" max="12041" width="12.5703125" style="137" customWidth="1"/>
    <col min="12042" max="12282" width="8" style="137"/>
    <col min="12283" max="12283" width="40.5703125" style="137" customWidth="1"/>
    <col min="12284" max="12285" width="0" style="137" hidden="1" customWidth="1"/>
    <col min="12286" max="12286" width="13.28515625" style="137" customWidth="1"/>
    <col min="12287" max="12287" width="13.5703125" style="137" customWidth="1"/>
    <col min="12288" max="12288" width="13.85546875" style="137" customWidth="1"/>
    <col min="12289" max="12289" width="13.140625" style="137" customWidth="1"/>
    <col min="12290" max="12290" width="13" style="137" customWidth="1"/>
    <col min="12291" max="12291" width="10.5703125" style="137" customWidth="1"/>
    <col min="12292" max="12292" width="12.5703125" style="137" customWidth="1"/>
    <col min="12293" max="12293" width="0" style="137" hidden="1" customWidth="1"/>
    <col min="12294" max="12295" width="11.85546875" style="137" customWidth="1"/>
    <col min="12296" max="12296" width="12" style="137" customWidth="1"/>
    <col min="12297" max="12297" width="12.5703125" style="137" customWidth="1"/>
    <col min="12298" max="12538" width="8" style="137"/>
    <col min="12539" max="12539" width="40.5703125" style="137" customWidth="1"/>
    <col min="12540" max="12541" width="0" style="137" hidden="1" customWidth="1"/>
    <col min="12542" max="12542" width="13.28515625" style="137" customWidth="1"/>
    <col min="12543" max="12543" width="13.5703125" style="137" customWidth="1"/>
    <col min="12544" max="12544" width="13.85546875" style="137" customWidth="1"/>
    <col min="12545" max="12545" width="13.140625" style="137" customWidth="1"/>
    <col min="12546" max="12546" width="13" style="137" customWidth="1"/>
    <col min="12547" max="12547" width="10.5703125" style="137" customWidth="1"/>
    <col min="12548" max="12548" width="12.5703125" style="137" customWidth="1"/>
    <col min="12549" max="12549" width="0" style="137" hidden="1" customWidth="1"/>
    <col min="12550" max="12551" width="11.85546875" style="137" customWidth="1"/>
    <col min="12552" max="12552" width="12" style="137" customWidth="1"/>
    <col min="12553" max="12553" width="12.5703125" style="137" customWidth="1"/>
    <col min="12554" max="12794" width="8" style="137"/>
    <col min="12795" max="12795" width="40.5703125" style="137" customWidth="1"/>
    <col min="12796" max="12797" width="0" style="137" hidden="1" customWidth="1"/>
    <col min="12798" max="12798" width="13.28515625" style="137" customWidth="1"/>
    <col min="12799" max="12799" width="13.5703125" style="137" customWidth="1"/>
    <col min="12800" max="12800" width="13.85546875" style="137" customWidth="1"/>
    <col min="12801" max="12801" width="13.140625" style="137" customWidth="1"/>
    <col min="12802" max="12802" width="13" style="137" customWidth="1"/>
    <col min="12803" max="12803" width="10.5703125" style="137" customWidth="1"/>
    <col min="12804" max="12804" width="12.5703125" style="137" customWidth="1"/>
    <col min="12805" max="12805" width="0" style="137" hidden="1" customWidth="1"/>
    <col min="12806" max="12807" width="11.85546875" style="137" customWidth="1"/>
    <col min="12808" max="12808" width="12" style="137" customWidth="1"/>
    <col min="12809" max="12809" width="12.5703125" style="137" customWidth="1"/>
    <col min="12810" max="13050" width="8" style="137"/>
    <col min="13051" max="13051" width="40.5703125" style="137" customWidth="1"/>
    <col min="13052" max="13053" width="0" style="137" hidden="1" customWidth="1"/>
    <col min="13054" max="13054" width="13.28515625" style="137" customWidth="1"/>
    <col min="13055" max="13055" width="13.5703125" style="137" customWidth="1"/>
    <col min="13056" max="13056" width="13.85546875" style="137" customWidth="1"/>
    <col min="13057" max="13057" width="13.140625" style="137" customWidth="1"/>
    <col min="13058" max="13058" width="13" style="137" customWidth="1"/>
    <col min="13059" max="13059" width="10.5703125" style="137" customWidth="1"/>
    <col min="13060" max="13060" width="12.5703125" style="137" customWidth="1"/>
    <col min="13061" max="13061" width="0" style="137" hidden="1" customWidth="1"/>
    <col min="13062" max="13063" width="11.85546875" style="137" customWidth="1"/>
    <col min="13064" max="13064" width="12" style="137" customWidth="1"/>
    <col min="13065" max="13065" width="12.5703125" style="137" customWidth="1"/>
    <col min="13066" max="13306" width="8" style="137"/>
    <col min="13307" max="13307" width="40.5703125" style="137" customWidth="1"/>
    <col min="13308" max="13309" width="0" style="137" hidden="1" customWidth="1"/>
    <col min="13310" max="13310" width="13.28515625" style="137" customWidth="1"/>
    <col min="13311" max="13311" width="13.5703125" style="137" customWidth="1"/>
    <col min="13312" max="13312" width="13.85546875" style="137" customWidth="1"/>
    <col min="13313" max="13313" width="13.140625" style="137" customWidth="1"/>
    <col min="13314" max="13314" width="13" style="137" customWidth="1"/>
    <col min="13315" max="13315" width="10.5703125" style="137" customWidth="1"/>
    <col min="13316" max="13316" width="12.5703125" style="137" customWidth="1"/>
    <col min="13317" max="13317" width="0" style="137" hidden="1" customWidth="1"/>
    <col min="13318" max="13319" width="11.85546875" style="137" customWidth="1"/>
    <col min="13320" max="13320" width="12" style="137" customWidth="1"/>
    <col min="13321" max="13321" width="12.5703125" style="137" customWidth="1"/>
    <col min="13322" max="13562" width="8" style="137"/>
    <col min="13563" max="13563" width="40.5703125" style="137" customWidth="1"/>
    <col min="13564" max="13565" width="0" style="137" hidden="1" customWidth="1"/>
    <col min="13566" max="13566" width="13.28515625" style="137" customWidth="1"/>
    <col min="13567" max="13567" width="13.5703125" style="137" customWidth="1"/>
    <col min="13568" max="13568" width="13.85546875" style="137" customWidth="1"/>
    <col min="13569" max="13569" width="13.140625" style="137" customWidth="1"/>
    <col min="13570" max="13570" width="13" style="137" customWidth="1"/>
    <col min="13571" max="13571" width="10.5703125" style="137" customWidth="1"/>
    <col min="13572" max="13572" width="12.5703125" style="137" customWidth="1"/>
    <col min="13573" max="13573" width="0" style="137" hidden="1" customWidth="1"/>
    <col min="13574" max="13575" width="11.85546875" style="137" customWidth="1"/>
    <col min="13576" max="13576" width="12" style="137" customWidth="1"/>
    <col min="13577" max="13577" width="12.5703125" style="137" customWidth="1"/>
    <col min="13578" max="13818" width="8" style="137"/>
    <col min="13819" max="13819" width="40.5703125" style="137" customWidth="1"/>
    <col min="13820" max="13821" width="0" style="137" hidden="1" customWidth="1"/>
    <col min="13822" max="13822" width="13.28515625" style="137" customWidth="1"/>
    <col min="13823" max="13823" width="13.5703125" style="137" customWidth="1"/>
    <col min="13824" max="13824" width="13.85546875" style="137" customWidth="1"/>
    <col min="13825" max="13825" width="13.140625" style="137" customWidth="1"/>
    <col min="13826" max="13826" width="13" style="137" customWidth="1"/>
    <col min="13827" max="13827" width="10.5703125" style="137" customWidth="1"/>
    <col min="13828" max="13828" width="12.5703125" style="137" customWidth="1"/>
    <col min="13829" max="13829" width="0" style="137" hidden="1" customWidth="1"/>
    <col min="13830" max="13831" width="11.85546875" style="137" customWidth="1"/>
    <col min="13832" max="13832" width="12" style="137" customWidth="1"/>
    <col min="13833" max="13833" width="12.5703125" style="137" customWidth="1"/>
    <col min="13834" max="14074" width="8" style="137"/>
    <col min="14075" max="14075" width="40.5703125" style="137" customWidth="1"/>
    <col min="14076" max="14077" width="0" style="137" hidden="1" customWidth="1"/>
    <col min="14078" max="14078" width="13.28515625" style="137" customWidth="1"/>
    <col min="14079" max="14079" width="13.5703125" style="137" customWidth="1"/>
    <col min="14080" max="14080" width="13.85546875" style="137" customWidth="1"/>
    <col min="14081" max="14081" width="13.140625" style="137" customWidth="1"/>
    <col min="14082" max="14082" width="13" style="137" customWidth="1"/>
    <col min="14083" max="14083" width="10.5703125" style="137" customWidth="1"/>
    <col min="14084" max="14084" width="12.5703125" style="137" customWidth="1"/>
    <col min="14085" max="14085" width="0" style="137" hidden="1" customWidth="1"/>
    <col min="14086" max="14087" width="11.85546875" style="137" customWidth="1"/>
    <col min="14088" max="14088" width="12" style="137" customWidth="1"/>
    <col min="14089" max="14089" width="12.5703125" style="137" customWidth="1"/>
    <col min="14090" max="14330" width="8" style="137"/>
    <col min="14331" max="14331" width="40.5703125" style="137" customWidth="1"/>
    <col min="14332" max="14333" width="0" style="137" hidden="1" customWidth="1"/>
    <col min="14334" max="14334" width="13.28515625" style="137" customWidth="1"/>
    <col min="14335" max="14335" width="13.5703125" style="137" customWidth="1"/>
    <col min="14336" max="14336" width="13.85546875" style="137" customWidth="1"/>
    <col min="14337" max="14337" width="13.140625" style="137" customWidth="1"/>
    <col min="14338" max="14338" width="13" style="137" customWidth="1"/>
    <col min="14339" max="14339" width="10.5703125" style="137" customWidth="1"/>
    <col min="14340" max="14340" width="12.5703125" style="137" customWidth="1"/>
    <col min="14341" max="14341" width="0" style="137" hidden="1" customWidth="1"/>
    <col min="14342" max="14343" width="11.85546875" style="137" customWidth="1"/>
    <col min="14344" max="14344" width="12" style="137" customWidth="1"/>
    <col min="14345" max="14345" width="12.5703125" style="137" customWidth="1"/>
    <col min="14346" max="14586" width="8" style="137"/>
    <col min="14587" max="14587" width="40.5703125" style="137" customWidth="1"/>
    <col min="14588" max="14589" width="0" style="137" hidden="1" customWidth="1"/>
    <col min="14590" max="14590" width="13.28515625" style="137" customWidth="1"/>
    <col min="14591" max="14591" width="13.5703125" style="137" customWidth="1"/>
    <col min="14592" max="14592" width="13.85546875" style="137" customWidth="1"/>
    <col min="14593" max="14593" width="13.140625" style="137" customWidth="1"/>
    <col min="14594" max="14594" width="13" style="137" customWidth="1"/>
    <col min="14595" max="14595" width="10.5703125" style="137" customWidth="1"/>
    <col min="14596" max="14596" width="12.5703125" style="137" customWidth="1"/>
    <col min="14597" max="14597" width="0" style="137" hidden="1" customWidth="1"/>
    <col min="14598" max="14599" width="11.85546875" style="137" customWidth="1"/>
    <col min="14600" max="14600" width="12" style="137" customWidth="1"/>
    <col min="14601" max="14601" width="12.5703125" style="137" customWidth="1"/>
    <col min="14602" max="14842" width="8" style="137"/>
    <col min="14843" max="14843" width="40.5703125" style="137" customWidth="1"/>
    <col min="14844" max="14845" width="0" style="137" hidden="1" customWidth="1"/>
    <col min="14846" max="14846" width="13.28515625" style="137" customWidth="1"/>
    <col min="14847" max="14847" width="13.5703125" style="137" customWidth="1"/>
    <col min="14848" max="14848" width="13.85546875" style="137" customWidth="1"/>
    <col min="14849" max="14849" width="13.140625" style="137" customWidth="1"/>
    <col min="14850" max="14850" width="13" style="137" customWidth="1"/>
    <col min="14851" max="14851" width="10.5703125" style="137" customWidth="1"/>
    <col min="14852" max="14852" width="12.5703125" style="137" customWidth="1"/>
    <col min="14853" max="14853" width="0" style="137" hidden="1" customWidth="1"/>
    <col min="14854" max="14855" width="11.85546875" style="137" customWidth="1"/>
    <col min="14856" max="14856" width="12" style="137" customWidth="1"/>
    <col min="14857" max="14857" width="12.5703125" style="137" customWidth="1"/>
    <col min="14858" max="15098" width="8" style="137"/>
    <col min="15099" max="15099" width="40.5703125" style="137" customWidth="1"/>
    <col min="15100" max="15101" width="0" style="137" hidden="1" customWidth="1"/>
    <col min="15102" max="15102" width="13.28515625" style="137" customWidth="1"/>
    <col min="15103" max="15103" width="13.5703125" style="137" customWidth="1"/>
    <col min="15104" max="15104" width="13.85546875" style="137" customWidth="1"/>
    <col min="15105" max="15105" width="13.140625" style="137" customWidth="1"/>
    <col min="15106" max="15106" width="13" style="137" customWidth="1"/>
    <col min="15107" max="15107" width="10.5703125" style="137" customWidth="1"/>
    <col min="15108" max="15108" width="12.5703125" style="137" customWidth="1"/>
    <col min="15109" max="15109" width="0" style="137" hidden="1" customWidth="1"/>
    <col min="15110" max="15111" width="11.85546875" style="137" customWidth="1"/>
    <col min="15112" max="15112" width="12" style="137" customWidth="1"/>
    <col min="15113" max="15113" width="12.5703125" style="137" customWidth="1"/>
    <col min="15114" max="15354" width="8" style="137"/>
    <col min="15355" max="15355" width="40.5703125" style="137" customWidth="1"/>
    <col min="15356" max="15357" width="0" style="137" hidden="1" customWidth="1"/>
    <col min="15358" max="15358" width="13.28515625" style="137" customWidth="1"/>
    <col min="15359" max="15359" width="13.5703125" style="137" customWidth="1"/>
    <col min="15360" max="15360" width="13.85546875" style="137" customWidth="1"/>
    <col min="15361" max="15361" width="13.140625" style="137" customWidth="1"/>
    <col min="15362" max="15362" width="13" style="137" customWidth="1"/>
    <col min="15363" max="15363" width="10.5703125" style="137" customWidth="1"/>
    <col min="15364" max="15364" width="12.5703125" style="137" customWidth="1"/>
    <col min="15365" max="15365" width="0" style="137" hidden="1" customWidth="1"/>
    <col min="15366" max="15367" width="11.85546875" style="137" customWidth="1"/>
    <col min="15368" max="15368" width="12" style="137" customWidth="1"/>
    <col min="15369" max="15369" width="12.5703125" style="137" customWidth="1"/>
    <col min="15370" max="15610" width="8" style="137"/>
    <col min="15611" max="15611" width="40.5703125" style="137" customWidth="1"/>
    <col min="15612" max="15613" width="0" style="137" hidden="1" customWidth="1"/>
    <col min="15614" max="15614" width="13.28515625" style="137" customWidth="1"/>
    <col min="15615" max="15615" width="13.5703125" style="137" customWidth="1"/>
    <col min="15616" max="15616" width="13.85546875" style="137" customWidth="1"/>
    <col min="15617" max="15617" width="13.140625" style="137" customWidth="1"/>
    <col min="15618" max="15618" width="13" style="137" customWidth="1"/>
    <col min="15619" max="15619" width="10.5703125" style="137" customWidth="1"/>
    <col min="15620" max="15620" width="12.5703125" style="137" customWidth="1"/>
    <col min="15621" max="15621" width="0" style="137" hidden="1" customWidth="1"/>
    <col min="15622" max="15623" width="11.85546875" style="137" customWidth="1"/>
    <col min="15624" max="15624" width="12" style="137" customWidth="1"/>
    <col min="15625" max="15625" width="12.5703125" style="137" customWidth="1"/>
    <col min="15626" max="15866" width="8" style="137"/>
    <col min="15867" max="15867" width="40.5703125" style="137" customWidth="1"/>
    <col min="15868" max="15869" width="0" style="137" hidden="1" customWidth="1"/>
    <col min="15870" max="15870" width="13.28515625" style="137" customWidth="1"/>
    <col min="15871" max="15871" width="13.5703125" style="137" customWidth="1"/>
    <col min="15872" max="15872" width="13.85546875" style="137" customWidth="1"/>
    <col min="15873" max="15873" width="13.140625" style="137" customWidth="1"/>
    <col min="15874" max="15874" width="13" style="137" customWidth="1"/>
    <col min="15875" max="15875" width="10.5703125" style="137" customWidth="1"/>
    <col min="15876" max="15876" width="12.5703125" style="137" customWidth="1"/>
    <col min="15877" max="15877" width="0" style="137" hidden="1" customWidth="1"/>
    <col min="15878" max="15879" width="11.85546875" style="137" customWidth="1"/>
    <col min="15880" max="15880" width="12" style="137" customWidth="1"/>
    <col min="15881" max="15881" width="12.5703125" style="137" customWidth="1"/>
    <col min="15882" max="16122" width="8" style="137"/>
    <col min="16123" max="16123" width="40.5703125" style="137" customWidth="1"/>
    <col min="16124" max="16125" width="0" style="137" hidden="1" customWidth="1"/>
    <col min="16126" max="16126" width="13.28515625" style="137" customWidth="1"/>
    <col min="16127" max="16127" width="13.5703125" style="137" customWidth="1"/>
    <col min="16128" max="16128" width="13.85546875" style="137" customWidth="1"/>
    <col min="16129" max="16129" width="13.140625" style="137" customWidth="1"/>
    <col min="16130" max="16130" width="13" style="137" customWidth="1"/>
    <col min="16131" max="16131" width="10.5703125" style="137" customWidth="1"/>
    <col min="16132" max="16132" width="12.5703125" style="137" customWidth="1"/>
    <col min="16133" max="16133" width="0" style="137" hidden="1" customWidth="1"/>
    <col min="16134" max="16135" width="11.85546875" style="137" customWidth="1"/>
    <col min="16136" max="16136" width="12" style="137" customWidth="1"/>
    <col min="16137" max="16137" width="12.5703125" style="137" customWidth="1"/>
    <col min="16138" max="16384" width="8" style="137"/>
  </cols>
  <sheetData>
    <row r="1" spans="1:13" s="128" customFormat="1" ht="15" customHeight="1" x14ac:dyDescent="0.2">
      <c r="A1" s="121" t="str">
        <f>[1]BYDEPT!A1</f>
        <v>CY 2016 PROGRAM, ALLOTMENT RELEASES, BALANCE</v>
      </c>
      <c r="B1" s="122"/>
      <c r="C1" s="122"/>
      <c r="D1" s="122"/>
      <c r="E1" s="123"/>
      <c r="F1" s="124"/>
      <c r="G1" s="124"/>
      <c r="H1" s="124"/>
      <c r="I1" s="125"/>
      <c r="J1" s="126"/>
      <c r="K1" s="127"/>
      <c r="L1" s="126"/>
      <c r="M1" s="127"/>
    </row>
    <row r="2" spans="1:13" s="128" customFormat="1" ht="15" customHeight="1" x14ac:dyDescent="0.2">
      <c r="A2" s="121" t="str">
        <f>[1]BYDEPT!A2</f>
        <v>JANUARY 1- APRIL 30, 2016</v>
      </c>
      <c r="B2" s="122"/>
      <c r="C2" s="122"/>
      <c r="D2" s="122"/>
      <c r="E2" s="129"/>
      <c r="F2" s="123"/>
      <c r="G2" s="123"/>
      <c r="H2" s="130"/>
      <c r="I2" s="131"/>
      <c r="J2" s="129"/>
      <c r="K2" s="127"/>
      <c r="L2" s="129"/>
      <c r="M2" s="127"/>
    </row>
    <row r="3" spans="1:13" s="136" customFormat="1" ht="15.75" customHeight="1" x14ac:dyDescent="0.2">
      <c r="A3" s="122" t="s">
        <v>0</v>
      </c>
      <c r="B3" s="122"/>
      <c r="C3" s="122"/>
      <c r="D3" s="122"/>
      <c r="E3" s="132"/>
      <c r="F3" s="132"/>
      <c r="G3" s="132"/>
      <c r="H3" s="133"/>
      <c r="I3" s="134"/>
      <c r="J3" s="132"/>
      <c r="K3" s="135"/>
      <c r="L3" s="132"/>
      <c r="M3" s="135"/>
    </row>
    <row r="4" spans="1:13" ht="27" customHeight="1" x14ac:dyDescent="0.2">
      <c r="A4" s="344" t="s">
        <v>1</v>
      </c>
      <c r="B4" s="345" t="s">
        <v>312</v>
      </c>
      <c r="C4" s="345" t="s">
        <v>282</v>
      </c>
      <c r="D4" s="345" t="s">
        <v>283</v>
      </c>
      <c r="E4" s="348" t="s">
        <v>313</v>
      </c>
      <c r="F4" s="349"/>
      <c r="G4" s="350"/>
      <c r="H4" s="354" t="s">
        <v>14</v>
      </c>
      <c r="I4" s="351" t="s">
        <v>4</v>
      </c>
      <c r="J4" s="354" t="s">
        <v>15</v>
      </c>
      <c r="L4" s="357" t="s">
        <v>269</v>
      </c>
    </row>
    <row r="5" spans="1:13" ht="10.5" customHeight="1" x14ac:dyDescent="0.2">
      <c r="A5" s="344"/>
      <c r="B5" s="346"/>
      <c r="C5" s="346"/>
      <c r="D5" s="346"/>
      <c r="E5" s="360" t="s">
        <v>2</v>
      </c>
      <c r="F5" s="361" t="s">
        <v>348</v>
      </c>
      <c r="G5" s="348" t="s">
        <v>16</v>
      </c>
      <c r="H5" s="355"/>
      <c r="I5" s="352"/>
      <c r="J5" s="355"/>
      <c r="L5" s="358"/>
    </row>
    <row r="6" spans="1:13" ht="17.25" customHeight="1" x14ac:dyDescent="0.2">
      <c r="A6" s="344"/>
      <c r="B6" s="347"/>
      <c r="C6" s="347"/>
      <c r="D6" s="347"/>
      <c r="E6" s="360"/>
      <c r="F6" s="361"/>
      <c r="G6" s="348"/>
      <c r="H6" s="356"/>
      <c r="I6" s="353"/>
      <c r="J6" s="356"/>
      <c r="L6" s="359"/>
    </row>
    <row r="7" spans="1:13" ht="19.5" customHeight="1" x14ac:dyDescent="0.2">
      <c r="A7" s="138" t="s">
        <v>314</v>
      </c>
      <c r="B7" s="139"/>
      <c r="C7" s="139"/>
      <c r="D7" s="139"/>
      <c r="E7" s="140">
        <f>E8+E92</f>
        <v>2071104596</v>
      </c>
      <c r="F7" s="141">
        <f>F8+F92</f>
        <v>0</v>
      </c>
      <c r="G7" s="142">
        <f>G8+G92</f>
        <v>2071104596</v>
      </c>
      <c r="H7" s="143">
        <f>H8+H92</f>
        <v>1620757048</v>
      </c>
      <c r="I7" s="144">
        <f t="shared" ref="I7:I49" si="0">H7/G7</f>
        <v>0.78255683036493051</v>
      </c>
      <c r="J7" s="143">
        <f>J8+J92</f>
        <v>450347548</v>
      </c>
      <c r="L7" s="143"/>
    </row>
    <row r="8" spans="1:13" s="150" customFormat="1" ht="18.75" customHeight="1" x14ac:dyDescent="0.2">
      <c r="A8" s="145" t="s">
        <v>17</v>
      </c>
      <c r="B8" s="145"/>
      <c r="C8" s="145"/>
      <c r="D8" s="145"/>
      <c r="E8" s="146">
        <f>SUM(E9:E15)+SUM(E18:E23)+SUM(E26:E28)+SUM(E31:E32)+SUM(E35:E51)</f>
        <v>1662817041</v>
      </c>
      <c r="F8" s="146">
        <f>SUM(F9:F15)+SUM(F18:F23)+SUM(F26:F28)+SUM(F31:F32)+SUM(F35:F51)</f>
        <v>-42921366</v>
      </c>
      <c r="G8" s="147">
        <f>SUM(G9:G15)+SUM(G18:G23)+SUM(G26:G28)+SUM(G31:G32)+SUM(G35:G51)</f>
        <v>1619895675</v>
      </c>
      <c r="H8" s="148">
        <f>SUM(H9:H15)+SUM(H18:H23)+SUM(H26:H28)+SUM(H31:H32)+SUM(H35:H51)</f>
        <v>1493131298</v>
      </c>
      <c r="I8" s="149">
        <f t="shared" si="0"/>
        <v>0.92174534511304251</v>
      </c>
      <c r="J8" s="148">
        <f>SUM(J9:J15)+SUM(J18:J23)+SUM(J26:J28)+SUM(J31:J32)+SUM(J35:J51)</f>
        <v>126764377</v>
      </c>
      <c r="L8" s="148"/>
      <c r="M8" s="151"/>
    </row>
    <row r="9" spans="1:13" ht="18" customHeight="1" x14ac:dyDescent="0.2">
      <c r="A9" s="152" t="s">
        <v>18</v>
      </c>
      <c r="B9" s="25"/>
      <c r="C9" s="25"/>
      <c r="D9" s="25"/>
      <c r="E9" s="26">
        <f>'[1]BYDEPT-adj'!F9</f>
        <v>13558427</v>
      </c>
      <c r="F9" s="26">
        <f>'[1]BYDEPT-adj'!AE9</f>
        <v>0</v>
      </c>
      <c r="G9" s="153">
        <f t="shared" ref="G9:G14" si="1">E9+F9</f>
        <v>13558427</v>
      </c>
      <c r="H9" s="154">
        <f>'[1]BYDEPT-adj'!BD9</f>
        <v>12742220</v>
      </c>
      <c r="I9" s="117">
        <f t="shared" si="0"/>
        <v>0.9398007600734215</v>
      </c>
      <c r="J9" s="154">
        <f t="shared" ref="J9:J14" si="2">G9-H9</f>
        <v>816207</v>
      </c>
      <c r="L9" s="154"/>
    </row>
    <row r="10" spans="1:13" ht="16.5" customHeight="1" x14ac:dyDescent="0.2">
      <c r="A10" s="152" t="s">
        <v>19</v>
      </c>
      <c r="B10" s="25"/>
      <c r="C10" s="25"/>
      <c r="D10" s="25"/>
      <c r="E10" s="26">
        <f>'[1]BYDEPT-adj'!F10</f>
        <v>2825998</v>
      </c>
      <c r="F10" s="26">
        <f>'[1]BYDEPT-adj'!AE10</f>
        <v>0</v>
      </c>
      <c r="G10" s="153">
        <f t="shared" si="1"/>
        <v>2825998</v>
      </c>
      <c r="H10" s="154">
        <f>'[1]BYDEPT-adj'!BD10</f>
        <v>2561575</v>
      </c>
      <c r="I10" s="117">
        <f t="shared" si="0"/>
        <v>0.90643199322858681</v>
      </c>
      <c r="J10" s="154">
        <f t="shared" si="2"/>
        <v>264423</v>
      </c>
      <c r="L10" s="154"/>
    </row>
    <row r="11" spans="1:13" ht="16.5" customHeight="1" x14ac:dyDescent="0.2">
      <c r="A11" s="152" t="s">
        <v>20</v>
      </c>
      <c r="B11" s="25"/>
      <c r="C11" s="25"/>
      <c r="D11" s="25"/>
      <c r="E11" s="26">
        <f>'[1]BYDEPT-adj'!F11</f>
        <v>500000</v>
      </c>
      <c r="F11" s="26">
        <f>'[1]BYDEPT-adj'!AE11</f>
        <v>0</v>
      </c>
      <c r="G11" s="153">
        <f t="shared" si="1"/>
        <v>500000</v>
      </c>
      <c r="H11" s="154">
        <f>'[1]BYDEPT-adj'!BD11</f>
        <v>229295</v>
      </c>
      <c r="I11" s="117">
        <f t="shared" si="0"/>
        <v>0.45859</v>
      </c>
      <c r="J11" s="154">
        <f t="shared" si="2"/>
        <v>270705</v>
      </c>
      <c r="L11" s="154"/>
    </row>
    <row r="12" spans="1:13" ht="16.5" customHeight="1" x14ac:dyDescent="0.2">
      <c r="A12" s="152" t="s">
        <v>21</v>
      </c>
      <c r="B12" s="25"/>
      <c r="C12" s="25"/>
      <c r="D12" s="25"/>
      <c r="E12" s="26">
        <f>'[1]BYDEPT-adj'!F12</f>
        <v>10132358</v>
      </c>
      <c r="F12" s="26">
        <f>'[1]BYDEPT-adj'!AE12</f>
        <v>0</v>
      </c>
      <c r="G12" s="153">
        <f t="shared" si="1"/>
        <v>10132358</v>
      </c>
      <c r="H12" s="154">
        <f>'[1]BYDEPT-adj'!BD12</f>
        <v>9980438</v>
      </c>
      <c r="I12" s="117">
        <f t="shared" si="0"/>
        <v>0.98500645160780931</v>
      </c>
      <c r="J12" s="154">
        <f t="shared" si="2"/>
        <v>151920</v>
      </c>
      <c r="L12" s="154"/>
    </row>
    <row r="13" spans="1:13" ht="16.5" customHeight="1" x14ac:dyDescent="0.2">
      <c r="A13" s="152" t="s">
        <v>22</v>
      </c>
      <c r="B13" s="25"/>
      <c r="C13" s="25"/>
      <c r="D13" s="25"/>
      <c r="E13" s="26">
        <f>'[1]BYDEPT-adj'!F13</f>
        <v>48447476</v>
      </c>
      <c r="F13" s="26">
        <f>'[1]BYDEPT-adj'!AE13</f>
        <v>-7377167</v>
      </c>
      <c r="G13" s="153">
        <f t="shared" si="1"/>
        <v>41070309</v>
      </c>
      <c r="H13" s="154">
        <f>'[1]BYDEPT-adj'!BD13</f>
        <v>40999384</v>
      </c>
      <c r="I13" s="117">
        <f t="shared" si="0"/>
        <v>0.99827308336053666</v>
      </c>
      <c r="J13" s="154">
        <f t="shared" si="2"/>
        <v>70925</v>
      </c>
      <c r="L13" s="154"/>
    </row>
    <row r="14" spans="1:13" ht="16.5" customHeight="1" x14ac:dyDescent="0.2">
      <c r="A14" s="152" t="s">
        <v>23</v>
      </c>
      <c r="B14" s="25"/>
      <c r="C14" s="25"/>
      <c r="D14" s="25"/>
      <c r="E14" s="26">
        <f>'[1]BYDEPT-adj'!F14</f>
        <v>1385609</v>
      </c>
      <c r="F14" s="26">
        <f>'[1]BYDEPT-adj'!AE14</f>
        <v>165235</v>
      </c>
      <c r="G14" s="153">
        <f t="shared" si="1"/>
        <v>1550844</v>
      </c>
      <c r="H14" s="154">
        <f>'[1]BYDEPT-adj'!BD14</f>
        <v>1520439</v>
      </c>
      <c r="I14" s="117">
        <f t="shared" si="0"/>
        <v>0.98039454645341506</v>
      </c>
      <c r="J14" s="154">
        <f t="shared" si="2"/>
        <v>30405</v>
      </c>
      <c r="L14" s="154"/>
    </row>
    <row r="15" spans="1:13" ht="16.5" customHeight="1" x14ac:dyDescent="0.2">
      <c r="A15" s="152" t="s">
        <v>24</v>
      </c>
      <c r="B15" s="25"/>
      <c r="C15" s="25"/>
      <c r="D15" s="25"/>
      <c r="E15" s="26">
        <f>+[1]BYDEPT!F15</f>
        <v>411905257</v>
      </c>
      <c r="F15" s="26">
        <f>SUM(F16:F17)</f>
        <v>-73182500</v>
      </c>
      <c r="G15" s="153">
        <f>SUM(G16:G17)</f>
        <v>338722757</v>
      </c>
      <c r="H15" s="154">
        <f>SUM(H16:H17)</f>
        <v>305560227</v>
      </c>
      <c r="I15" s="117">
        <f t="shared" si="0"/>
        <v>0.90209535877153957</v>
      </c>
      <c r="J15" s="154">
        <f>SUM(J16:J17)</f>
        <v>33162530</v>
      </c>
      <c r="L15" s="154"/>
    </row>
    <row r="16" spans="1:13" ht="15.75" hidden="1" customHeight="1" x14ac:dyDescent="0.2">
      <c r="A16" s="152" t="s">
        <v>25</v>
      </c>
      <c r="B16" s="25"/>
      <c r="C16" s="25"/>
      <c r="D16" s="25"/>
      <c r="E16" s="26">
        <f>'[1]BYDEPT-adj'!F16</f>
        <v>40152403</v>
      </c>
      <c r="F16" s="26">
        <f>'[1]BYDEPT-adj'!AE16</f>
        <v>35843308</v>
      </c>
      <c r="G16" s="153">
        <f t="shared" ref="G16:G22" si="3">E16+F16</f>
        <v>75995711</v>
      </c>
      <c r="H16" s="154">
        <f>'[1]BYDEPT-adj'!BD16</f>
        <v>56899704</v>
      </c>
      <c r="I16" s="117">
        <f t="shared" si="0"/>
        <v>0.74872256935657855</v>
      </c>
      <c r="J16" s="154">
        <f t="shared" ref="J16:J22" si="4">G16-H16</f>
        <v>19096007</v>
      </c>
      <c r="L16" s="154"/>
    </row>
    <row r="17" spans="1:12" ht="16.5" hidden="1" customHeight="1" x14ac:dyDescent="0.2">
      <c r="A17" s="152" t="s">
        <v>26</v>
      </c>
      <c r="B17" s="25"/>
      <c r="C17" s="25"/>
      <c r="D17" s="25"/>
      <c r="E17" s="26">
        <f>'[1]BYDEPT-adj'!F17</f>
        <v>371752854</v>
      </c>
      <c r="F17" s="26">
        <f>'[1]BYDEPT-adj'!AE17</f>
        <v>-109025808</v>
      </c>
      <c r="G17" s="153">
        <f t="shared" si="3"/>
        <v>262727046</v>
      </c>
      <c r="H17" s="154">
        <f>'[1]BYDEPT-adj'!BD17</f>
        <v>248660523</v>
      </c>
      <c r="I17" s="117">
        <f t="shared" si="0"/>
        <v>0.94645955483395494</v>
      </c>
      <c r="J17" s="154">
        <f t="shared" si="4"/>
        <v>14066523</v>
      </c>
      <c r="L17" s="154"/>
    </row>
    <row r="18" spans="1:12" ht="16.5" customHeight="1" x14ac:dyDescent="0.2">
      <c r="A18" s="152" t="s">
        <v>27</v>
      </c>
      <c r="B18" s="25"/>
      <c r="C18" s="25"/>
      <c r="D18" s="25"/>
      <c r="E18" s="26">
        <f>'[1]BYDEPT-adj'!F18</f>
        <v>47414727</v>
      </c>
      <c r="F18" s="26">
        <f>'[1]BYDEPT-adj'!AE18</f>
        <v>0</v>
      </c>
      <c r="G18" s="153">
        <f t="shared" si="3"/>
        <v>47414727</v>
      </c>
      <c r="H18" s="154">
        <f>'[1]BYDEPT-adj'!BD18</f>
        <v>42022107</v>
      </c>
      <c r="I18" s="117">
        <f t="shared" si="0"/>
        <v>0.88626698198641951</v>
      </c>
      <c r="J18" s="154">
        <f t="shared" si="4"/>
        <v>5392620</v>
      </c>
      <c r="L18" s="154"/>
    </row>
    <row r="19" spans="1:12" ht="16.5" customHeight="1" x14ac:dyDescent="0.2">
      <c r="A19" s="152" t="s">
        <v>28</v>
      </c>
      <c r="B19" s="25"/>
      <c r="C19" s="25"/>
      <c r="D19" s="25"/>
      <c r="E19" s="26">
        <f>'[1]BYDEPT-adj'!F19</f>
        <v>795440</v>
      </c>
      <c r="F19" s="26">
        <f>'[1]BYDEPT-adj'!AE19</f>
        <v>0</v>
      </c>
      <c r="G19" s="153">
        <f t="shared" si="3"/>
        <v>795440</v>
      </c>
      <c r="H19" s="154">
        <f>'[1]BYDEPT-adj'!BD19</f>
        <v>760919</v>
      </c>
      <c r="I19" s="117">
        <f t="shared" si="0"/>
        <v>0.95660137785376642</v>
      </c>
      <c r="J19" s="154">
        <f t="shared" si="4"/>
        <v>34521</v>
      </c>
      <c r="L19" s="154"/>
    </row>
    <row r="20" spans="1:12" ht="16.5" customHeight="1" x14ac:dyDescent="0.2">
      <c r="A20" s="152" t="s">
        <v>29</v>
      </c>
      <c r="B20" s="25"/>
      <c r="C20" s="25"/>
      <c r="D20" s="25"/>
      <c r="E20" s="26">
        <f>'[1]BYDEPT-adj'!F20</f>
        <v>21843120</v>
      </c>
      <c r="F20" s="26">
        <f>'[1]BYDEPT-adj'!AE20</f>
        <v>0</v>
      </c>
      <c r="G20" s="153">
        <f t="shared" si="3"/>
        <v>21843120</v>
      </c>
      <c r="H20" s="154">
        <f>'[1]BYDEPT-adj'!BD20</f>
        <v>21788283</v>
      </c>
      <c r="I20" s="117">
        <f t="shared" si="0"/>
        <v>0.99748950699350647</v>
      </c>
      <c r="J20" s="154">
        <f t="shared" si="4"/>
        <v>54837</v>
      </c>
      <c r="L20" s="154"/>
    </row>
    <row r="21" spans="1:12" ht="16.5" customHeight="1" x14ac:dyDescent="0.2">
      <c r="A21" s="152" t="s">
        <v>30</v>
      </c>
      <c r="B21" s="25"/>
      <c r="C21" s="25"/>
      <c r="D21" s="25"/>
      <c r="E21" s="26">
        <f>'[1]BYDEPT-adj'!F21</f>
        <v>18742524</v>
      </c>
      <c r="F21" s="26">
        <f>'[1]BYDEPT-adj'!AE21</f>
        <v>0</v>
      </c>
      <c r="G21" s="153">
        <f t="shared" si="3"/>
        <v>18742524</v>
      </c>
      <c r="H21" s="154">
        <f>'[1]BYDEPT-adj'!BD21</f>
        <v>18368846</v>
      </c>
      <c r="I21" s="117">
        <f t="shared" si="0"/>
        <v>0.98006255720947721</v>
      </c>
      <c r="J21" s="154">
        <f t="shared" si="4"/>
        <v>373678</v>
      </c>
      <c r="L21" s="154"/>
    </row>
    <row r="22" spans="1:12" ht="16.5" customHeight="1" x14ac:dyDescent="0.2">
      <c r="A22" s="152" t="s">
        <v>31</v>
      </c>
      <c r="B22" s="25"/>
      <c r="C22" s="25"/>
      <c r="D22" s="25"/>
      <c r="E22" s="26">
        <f>'[1]BYDEPT-adj'!F22</f>
        <v>20675618</v>
      </c>
      <c r="F22" s="26">
        <f>'[1]BYDEPT-adj'!AE22</f>
        <v>0</v>
      </c>
      <c r="G22" s="153">
        <f t="shared" si="3"/>
        <v>20675618</v>
      </c>
      <c r="H22" s="154">
        <f>'[1]BYDEPT-adj'!BD22</f>
        <v>20381291</v>
      </c>
      <c r="I22" s="117">
        <f t="shared" si="0"/>
        <v>0.98576453676015874</v>
      </c>
      <c r="J22" s="154">
        <f t="shared" si="4"/>
        <v>294327</v>
      </c>
      <c r="L22" s="154"/>
    </row>
    <row r="23" spans="1:12" ht="16.5" customHeight="1" x14ac:dyDescent="0.2">
      <c r="A23" s="152" t="s">
        <v>32</v>
      </c>
      <c r="B23" s="25"/>
      <c r="C23" s="25"/>
      <c r="D23" s="25"/>
      <c r="E23" s="26">
        <f>+[1]BYDEPT!F23</f>
        <v>123510788</v>
      </c>
      <c r="F23" s="26">
        <f>SUM(F24:F25)</f>
        <v>-47282398</v>
      </c>
      <c r="G23" s="153">
        <f>SUM(G24:G25)</f>
        <v>76228390</v>
      </c>
      <c r="H23" s="154">
        <f>SUM(H24:H25)</f>
        <v>68310575</v>
      </c>
      <c r="I23" s="117">
        <f t="shared" si="0"/>
        <v>0.89613036560263182</v>
      </c>
      <c r="J23" s="154">
        <f>SUM(J24:J25)</f>
        <v>7917815</v>
      </c>
      <c r="L23" s="154"/>
    </row>
    <row r="24" spans="1:12" ht="16.5" hidden="1" customHeight="1" x14ac:dyDescent="0.2">
      <c r="A24" s="152" t="s">
        <v>25</v>
      </c>
      <c r="B24" s="25"/>
      <c r="C24" s="25"/>
      <c r="D24" s="25"/>
      <c r="E24" s="26">
        <f>'[1]BYDEPT-adj'!F24</f>
        <v>40406791.546000004</v>
      </c>
      <c r="F24" s="26">
        <f>'[1]BYDEPT-adj'!AE24</f>
        <v>2681410</v>
      </c>
      <c r="G24" s="153">
        <f>E24+F24</f>
        <v>43088201.546000004</v>
      </c>
      <c r="H24" s="154">
        <f>'[1]BYDEPT-adj'!BD24</f>
        <v>37832768</v>
      </c>
      <c r="I24" s="117">
        <f t="shared" si="0"/>
        <v>0.87803079828269415</v>
      </c>
      <c r="J24" s="154">
        <f>G24-H24</f>
        <v>5255433.5460000038</v>
      </c>
      <c r="L24" s="154"/>
    </row>
    <row r="25" spans="1:12" ht="16.5" hidden="1" customHeight="1" x14ac:dyDescent="0.2">
      <c r="A25" s="152" t="s">
        <v>26</v>
      </c>
      <c r="B25" s="25"/>
      <c r="C25" s="25"/>
      <c r="D25" s="25"/>
      <c r="E25" s="26">
        <f>'[1]BYDEPT-adj'!F25</f>
        <v>83103996.453999996</v>
      </c>
      <c r="F25" s="26">
        <f>'[1]BYDEPT-adj'!AE25</f>
        <v>-49963808</v>
      </c>
      <c r="G25" s="153">
        <f>E25+F25</f>
        <v>33140188.453999996</v>
      </c>
      <c r="H25" s="154">
        <f>'[1]BYDEPT-adj'!BD25</f>
        <v>30477807</v>
      </c>
      <c r="I25" s="117">
        <f t="shared" si="0"/>
        <v>0.91966305630109813</v>
      </c>
      <c r="J25" s="154">
        <f>G25-H25</f>
        <v>2662381.4539999962</v>
      </c>
      <c r="L25" s="154"/>
    </row>
    <row r="26" spans="1:12" ht="16.5" customHeight="1" x14ac:dyDescent="0.2">
      <c r="A26" s="152" t="s">
        <v>33</v>
      </c>
      <c r="B26" s="25"/>
      <c r="C26" s="25"/>
      <c r="D26" s="25"/>
      <c r="E26" s="26">
        <f>'[1]BYDEPT-adj'!F26</f>
        <v>124229290</v>
      </c>
      <c r="F26" s="26">
        <f>'[1]BYDEPT-adj'!AE26</f>
        <v>0</v>
      </c>
      <c r="G26" s="153">
        <f>E26+F26</f>
        <v>124229290</v>
      </c>
      <c r="H26" s="154">
        <f>'[1]BYDEPT-adj'!BD26</f>
        <v>116671884</v>
      </c>
      <c r="I26" s="117">
        <f t="shared" si="0"/>
        <v>0.93916566696952064</v>
      </c>
      <c r="J26" s="154">
        <f>G26-H26</f>
        <v>7557406</v>
      </c>
      <c r="L26" s="154"/>
    </row>
    <row r="27" spans="1:12" ht="16.5" customHeight="1" x14ac:dyDescent="0.2">
      <c r="A27" s="152" t="s">
        <v>34</v>
      </c>
      <c r="B27" s="25"/>
      <c r="C27" s="25"/>
      <c r="D27" s="25"/>
      <c r="E27" s="26">
        <f>'[1]BYDEPT-adj'!F27</f>
        <v>12966075</v>
      </c>
      <c r="F27" s="26">
        <f>'[1]BYDEPT-adj'!AE27</f>
        <v>0</v>
      </c>
      <c r="G27" s="153">
        <f>E27+F27</f>
        <v>12966075</v>
      </c>
      <c r="H27" s="154">
        <f>'[1]BYDEPT-adj'!BD27</f>
        <v>12276984</v>
      </c>
      <c r="I27" s="117">
        <f t="shared" si="0"/>
        <v>0.94685431019024646</v>
      </c>
      <c r="J27" s="154">
        <f>G27-H27</f>
        <v>689091</v>
      </c>
      <c r="L27" s="154"/>
    </row>
    <row r="28" spans="1:12" ht="16.5" customHeight="1" x14ac:dyDescent="0.2">
      <c r="A28" s="152" t="s">
        <v>35</v>
      </c>
      <c r="B28" s="25"/>
      <c r="C28" s="25"/>
      <c r="D28" s="25"/>
      <c r="E28" s="26">
        <f>+[1]BYDEPT!F28</f>
        <v>18271757</v>
      </c>
      <c r="F28" s="26">
        <f>SUM(F29:F30)</f>
        <v>0</v>
      </c>
      <c r="G28" s="153">
        <f>SUM(G29:G30)</f>
        <v>18271757</v>
      </c>
      <c r="H28" s="154">
        <f>SUM(H29:H30)</f>
        <v>18095118</v>
      </c>
      <c r="I28" s="117">
        <f t="shared" si="0"/>
        <v>0.99033267572461692</v>
      </c>
      <c r="J28" s="154">
        <f>SUM(J29:J30)</f>
        <v>176639</v>
      </c>
      <c r="L28" s="154"/>
    </row>
    <row r="29" spans="1:12" ht="16.5" hidden="1" customHeight="1" x14ac:dyDescent="0.2">
      <c r="A29" s="152" t="s">
        <v>25</v>
      </c>
      <c r="B29" s="25"/>
      <c r="C29" s="25"/>
      <c r="D29" s="25"/>
      <c r="E29" s="26">
        <f>'[1]BYDEPT-adj'!F29</f>
        <v>14267923</v>
      </c>
      <c r="F29" s="26">
        <f>'[1]BYDEPT-adj'!AE29</f>
        <v>0</v>
      </c>
      <c r="G29" s="153">
        <f>E29+F29</f>
        <v>14267923</v>
      </c>
      <c r="H29" s="154">
        <f>'[1]BYDEPT-adj'!BD29</f>
        <v>14163345</v>
      </c>
      <c r="I29" s="117">
        <f t="shared" si="0"/>
        <v>0.99267041180415683</v>
      </c>
      <c r="J29" s="154">
        <f>G29-H29</f>
        <v>104578</v>
      </c>
      <c r="L29" s="154"/>
    </row>
    <row r="30" spans="1:12" ht="18" hidden="1" customHeight="1" x14ac:dyDescent="0.2">
      <c r="A30" s="152" t="s">
        <v>26</v>
      </c>
      <c r="B30" s="25"/>
      <c r="C30" s="25"/>
      <c r="D30" s="25"/>
      <c r="E30" s="26">
        <f>'[1]BYDEPT-adj'!F30</f>
        <v>4003834</v>
      </c>
      <c r="F30" s="26">
        <f>'[1]BYDEPT-adj'!AE30</f>
        <v>0</v>
      </c>
      <c r="G30" s="153">
        <f>E30+F30</f>
        <v>4003834</v>
      </c>
      <c r="H30" s="154">
        <f>'[1]BYDEPT-adj'!BD30</f>
        <v>3931773</v>
      </c>
      <c r="I30" s="117">
        <f t="shared" si="0"/>
        <v>0.98200200108196289</v>
      </c>
      <c r="J30" s="154">
        <f>G30-H30</f>
        <v>72061</v>
      </c>
      <c r="L30" s="154"/>
    </row>
    <row r="31" spans="1:12" ht="16.5" customHeight="1" x14ac:dyDescent="0.2">
      <c r="A31" s="152" t="s">
        <v>36</v>
      </c>
      <c r="B31" s="25"/>
      <c r="C31" s="25"/>
      <c r="D31" s="25"/>
      <c r="E31" s="26">
        <f>'[1]BYDEPT-adj'!F31</f>
        <v>117521116</v>
      </c>
      <c r="F31" s="26">
        <f>'[1]BYDEPT-adj'!AE31</f>
        <v>0</v>
      </c>
      <c r="G31" s="153">
        <f>E31+F31</f>
        <v>117521116</v>
      </c>
      <c r="H31" s="154">
        <f>'[1]BYDEPT-adj'!BD31</f>
        <v>92452685</v>
      </c>
      <c r="I31" s="117">
        <f t="shared" si="0"/>
        <v>0.78668998514275512</v>
      </c>
      <c r="J31" s="154">
        <f>G31-H31</f>
        <v>25068431</v>
      </c>
      <c r="L31" s="154"/>
    </row>
    <row r="32" spans="1:12" ht="16.5" customHeight="1" x14ac:dyDescent="0.2">
      <c r="A32" s="152" t="s">
        <v>37</v>
      </c>
      <c r="B32" s="25"/>
      <c r="C32" s="25"/>
      <c r="D32" s="25"/>
      <c r="E32" s="26">
        <f>+[1]BYDEPT!F32</f>
        <v>384287164</v>
      </c>
      <c r="F32" s="26">
        <f>SUM(F33:F34)</f>
        <v>84920699</v>
      </c>
      <c r="G32" s="153">
        <f>SUM(G33:G34)</f>
        <v>469207863</v>
      </c>
      <c r="H32" s="154">
        <f>SUM(H33:H34)</f>
        <v>432248128</v>
      </c>
      <c r="I32" s="117">
        <f t="shared" si="0"/>
        <v>0.92122950633502065</v>
      </c>
      <c r="J32" s="154">
        <f>SUM(J33:J34)</f>
        <v>36959735</v>
      </c>
      <c r="L32" s="154"/>
    </row>
    <row r="33" spans="1:12" ht="16.5" hidden="1" customHeight="1" x14ac:dyDescent="0.2">
      <c r="A33" s="152" t="s">
        <v>25</v>
      </c>
      <c r="B33" s="25"/>
      <c r="C33" s="25"/>
      <c r="D33" s="25"/>
      <c r="E33" s="26">
        <f>'[1]BYDEPT-adj'!F33</f>
        <v>151724130</v>
      </c>
      <c r="F33" s="26">
        <f>'[1]BYDEPT-adj'!AE33</f>
        <v>84920699</v>
      </c>
      <c r="G33" s="153">
        <f t="shared" ref="G33:G49" si="5">E33+F33</f>
        <v>236644829</v>
      </c>
      <c r="H33" s="154">
        <f>'[1]BYDEPT-adj'!BD33</f>
        <v>199858753</v>
      </c>
      <c r="I33" s="117">
        <f t="shared" si="0"/>
        <v>0.84455153254162174</v>
      </c>
      <c r="J33" s="154">
        <f t="shared" ref="J33:J49" si="6">G33-H33</f>
        <v>36786076</v>
      </c>
      <c r="L33" s="154"/>
    </row>
    <row r="34" spans="1:12" ht="16.5" hidden="1" customHeight="1" x14ac:dyDescent="0.2">
      <c r="A34" s="152" t="s">
        <v>26</v>
      </c>
      <c r="B34" s="25"/>
      <c r="C34" s="25"/>
      <c r="D34" s="25"/>
      <c r="E34" s="26">
        <f>'[1]BYDEPT-adj'!F34</f>
        <v>232563034</v>
      </c>
      <c r="F34" s="26">
        <f>'[1]BYDEPT-adj'!AE34</f>
        <v>0</v>
      </c>
      <c r="G34" s="153">
        <f t="shared" si="5"/>
        <v>232563034</v>
      </c>
      <c r="H34" s="154">
        <f>'[1]BYDEPT-adj'!BD34</f>
        <v>232389375</v>
      </c>
      <c r="I34" s="117">
        <f t="shared" si="0"/>
        <v>0.99925328201557606</v>
      </c>
      <c r="J34" s="154">
        <f t="shared" si="6"/>
        <v>173659</v>
      </c>
      <c r="L34" s="154"/>
    </row>
    <row r="35" spans="1:12" ht="16.5" customHeight="1" x14ac:dyDescent="0.2">
      <c r="A35" s="152" t="s">
        <v>38</v>
      </c>
      <c r="B35" s="25"/>
      <c r="C35" s="25"/>
      <c r="D35" s="25"/>
      <c r="E35" s="26">
        <f>'[1]BYDEPT-adj'!F35</f>
        <v>18029275</v>
      </c>
      <c r="F35" s="26">
        <f>'[1]BYDEPT-adj'!AE35</f>
        <v>0</v>
      </c>
      <c r="G35" s="153">
        <f t="shared" si="5"/>
        <v>18029275</v>
      </c>
      <c r="H35" s="154">
        <f>'[1]BYDEPT-adj'!BD35</f>
        <v>17890002</v>
      </c>
      <c r="I35" s="117">
        <f t="shared" si="0"/>
        <v>0.99227517468117821</v>
      </c>
      <c r="J35" s="154">
        <f t="shared" si="6"/>
        <v>139273</v>
      </c>
      <c r="L35" s="154"/>
    </row>
    <row r="36" spans="1:12" ht="16.5" customHeight="1" x14ac:dyDescent="0.2">
      <c r="A36" s="152" t="s">
        <v>39</v>
      </c>
      <c r="B36" s="25"/>
      <c r="C36" s="25"/>
      <c r="D36" s="25"/>
      <c r="E36" s="26">
        <f>'[1]BYDEPT-adj'!F36</f>
        <v>110816621</v>
      </c>
      <c r="F36" s="26">
        <f>'[1]BYDEPT-adj'!AE36</f>
        <v>-632830</v>
      </c>
      <c r="G36" s="153">
        <f t="shared" si="5"/>
        <v>110183791</v>
      </c>
      <c r="H36" s="154">
        <f>'[1]BYDEPT-adj'!BD36</f>
        <v>107375790</v>
      </c>
      <c r="I36" s="117">
        <f t="shared" si="0"/>
        <v>0.97451529871576115</v>
      </c>
      <c r="J36" s="154">
        <f t="shared" si="6"/>
        <v>2808001</v>
      </c>
      <c r="L36" s="154"/>
    </row>
    <row r="37" spans="1:12" ht="16.5" customHeight="1" x14ac:dyDescent="0.2">
      <c r="A37" s="152" t="s">
        <v>40</v>
      </c>
      <c r="B37" s="25"/>
      <c r="C37" s="25"/>
      <c r="D37" s="25"/>
      <c r="E37" s="26">
        <f>'[1]BYDEPT-adj'!F37</f>
        <v>3619744</v>
      </c>
      <c r="F37" s="26">
        <f>'[1]BYDEPT-adj'!AE37</f>
        <v>0</v>
      </c>
      <c r="G37" s="153">
        <f t="shared" si="5"/>
        <v>3619744</v>
      </c>
      <c r="H37" s="154">
        <f>'[1]BYDEPT-adj'!BD37</f>
        <v>3601158</v>
      </c>
      <c r="I37" s="117">
        <f t="shared" si="0"/>
        <v>0.99486538274529912</v>
      </c>
      <c r="J37" s="154">
        <f t="shared" si="6"/>
        <v>18586</v>
      </c>
      <c r="L37" s="154"/>
    </row>
    <row r="38" spans="1:12" ht="16.5" customHeight="1" x14ac:dyDescent="0.2">
      <c r="A38" s="152" t="s">
        <v>41</v>
      </c>
      <c r="B38" s="25"/>
      <c r="C38" s="25"/>
      <c r="D38" s="25"/>
      <c r="E38" s="26">
        <f>'[1]BYDEPT-adj'!F38</f>
        <v>4189316</v>
      </c>
      <c r="F38" s="26">
        <f>'[1]BYDEPT-adj'!AE38</f>
        <v>0</v>
      </c>
      <c r="G38" s="153">
        <f t="shared" si="5"/>
        <v>4189316</v>
      </c>
      <c r="H38" s="154">
        <f>'[1]BYDEPT-adj'!BD38</f>
        <v>4150400</v>
      </c>
      <c r="I38" s="117">
        <f t="shared" si="0"/>
        <v>0.99071065539099934</v>
      </c>
      <c r="J38" s="154">
        <f t="shared" si="6"/>
        <v>38916</v>
      </c>
      <c r="L38" s="154"/>
    </row>
    <row r="39" spans="1:12" ht="16.5" customHeight="1" x14ac:dyDescent="0.2">
      <c r="A39" s="152" t="s">
        <v>42</v>
      </c>
      <c r="B39" s="25"/>
      <c r="C39" s="25"/>
      <c r="D39" s="25"/>
      <c r="E39" s="26">
        <f>'[1]BYDEPT-adj'!F39</f>
        <v>42680486</v>
      </c>
      <c r="F39" s="26">
        <f>'[1]BYDEPT-adj'!AE39</f>
        <v>0</v>
      </c>
      <c r="G39" s="153">
        <f t="shared" si="5"/>
        <v>42680486</v>
      </c>
      <c r="H39" s="154">
        <f>'[1]BYDEPT-adj'!BD39</f>
        <v>41781256</v>
      </c>
      <c r="I39" s="117">
        <f t="shared" si="0"/>
        <v>0.97893112088742384</v>
      </c>
      <c r="J39" s="154">
        <f t="shared" si="6"/>
        <v>899230</v>
      </c>
      <c r="L39" s="154"/>
    </row>
    <row r="40" spans="1:12" ht="16.5" customHeight="1" x14ac:dyDescent="0.2">
      <c r="A40" s="152" t="s">
        <v>43</v>
      </c>
      <c r="B40" s="25"/>
      <c r="C40" s="25"/>
      <c r="D40" s="25"/>
      <c r="E40" s="26">
        <f>'[1]BYDEPT-adj'!F40</f>
        <v>5637609</v>
      </c>
      <c r="F40" s="26">
        <f>'[1]BYDEPT-adj'!AE40</f>
        <v>0</v>
      </c>
      <c r="G40" s="153">
        <f t="shared" si="5"/>
        <v>5637609</v>
      </c>
      <c r="H40" s="154">
        <f>'[1]BYDEPT-adj'!BD40</f>
        <v>5264098</v>
      </c>
      <c r="I40" s="117">
        <f t="shared" si="0"/>
        <v>0.93374655815967367</v>
      </c>
      <c r="J40" s="154">
        <f t="shared" si="6"/>
        <v>373511</v>
      </c>
      <c r="L40" s="154"/>
    </row>
    <row r="41" spans="1:12" ht="16.5" customHeight="1" x14ac:dyDescent="0.2">
      <c r="A41" s="152" t="s">
        <v>44</v>
      </c>
      <c r="B41" s="25"/>
      <c r="C41" s="25"/>
      <c r="D41" s="25"/>
      <c r="E41" s="26">
        <f>'[1]BYDEPT-adj'!F41</f>
        <v>1201666</v>
      </c>
      <c r="F41" s="26">
        <f>'[1]BYDEPT-adj'!AE41</f>
        <v>0</v>
      </c>
      <c r="G41" s="153">
        <f t="shared" si="5"/>
        <v>1201666</v>
      </c>
      <c r="H41" s="154">
        <f>'[1]BYDEPT-adj'!BD41</f>
        <v>1050245</v>
      </c>
      <c r="I41" s="117">
        <f t="shared" si="0"/>
        <v>0.87399077613912679</v>
      </c>
      <c r="J41" s="154">
        <f t="shared" si="6"/>
        <v>151421</v>
      </c>
      <c r="L41" s="154"/>
    </row>
    <row r="42" spans="1:12" ht="16.5" customHeight="1" x14ac:dyDescent="0.2">
      <c r="A42" s="152" t="s">
        <v>45</v>
      </c>
      <c r="B42" s="25"/>
      <c r="C42" s="25"/>
      <c r="D42" s="25"/>
      <c r="E42" s="26">
        <f>'[1]BYDEPT-adj'!F42</f>
        <v>28492010</v>
      </c>
      <c r="F42" s="26">
        <f>'[1]BYDEPT-adj'!AE42</f>
        <v>467595</v>
      </c>
      <c r="G42" s="153">
        <f t="shared" si="5"/>
        <v>28959605</v>
      </c>
      <c r="H42" s="154">
        <f>'[1]BYDEPT-adj'!BD42</f>
        <v>27657148</v>
      </c>
      <c r="I42" s="117">
        <f t="shared" si="0"/>
        <v>0.95502504264129295</v>
      </c>
      <c r="J42" s="154">
        <f t="shared" si="6"/>
        <v>1302457</v>
      </c>
      <c r="L42" s="154"/>
    </row>
    <row r="43" spans="1:12" ht="16.5" customHeight="1" x14ac:dyDescent="0.2">
      <c r="A43" s="152" t="s">
        <v>46</v>
      </c>
      <c r="B43" s="25"/>
      <c r="C43" s="25"/>
      <c r="D43" s="25"/>
      <c r="E43" s="26">
        <f>'[1]BYDEPT-adj'!F43</f>
        <v>2883</v>
      </c>
      <c r="F43" s="26">
        <f>'[1]BYDEPT-adj'!AE43</f>
        <v>0</v>
      </c>
      <c r="G43" s="153">
        <f t="shared" si="5"/>
        <v>2883</v>
      </c>
      <c r="H43" s="154">
        <f>'[1]BYDEPT-adj'!BD43</f>
        <v>2883</v>
      </c>
      <c r="I43" s="117">
        <f t="shared" si="0"/>
        <v>1</v>
      </c>
      <c r="J43" s="154">
        <f t="shared" si="6"/>
        <v>0</v>
      </c>
      <c r="L43" s="154"/>
    </row>
    <row r="44" spans="1:12" ht="16.5" customHeight="1" x14ac:dyDescent="0.2">
      <c r="A44" s="152" t="s">
        <v>47</v>
      </c>
      <c r="B44" s="25"/>
      <c r="C44" s="25"/>
      <c r="D44" s="25"/>
      <c r="E44" s="26">
        <f>'[1]BYDEPT-adj'!F44</f>
        <v>26007288</v>
      </c>
      <c r="F44" s="26">
        <f>'[1]BYDEPT-adj'!AE44</f>
        <v>0</v>
      </c>
      <c r="G44" s="153">
        <f t="shared" si="5"/>
        <v>26007288</v>
      </c>
      <c r="H44" s="154">
        <f>'[1]BYDEPT-adj'!BD44</f>
        <v>25496575</v>
      </c>
      <c r="I44" s="117">
        <f t="shared" si="0"/>
        <v>0.9803626967948369</v>
      </c>
      <c r="J44" s="154">
        <f t="shared" si="6"/>
        <v>510713</v>
      </c>
      <c r="L44" s="154"/>
    </row>
    <row r="45" spans="1:12" ht="16.5" customHeight="1" x14ac:dyDescent="0.2">
      <c r="A45" s="152" t="s">
        <v>48</v>
      </c>
      <c r="B45" s="25"/>
      <c r="C45" s="25"/>
      <c r="D45" s="25"/>
      <c r="E45" s="26">
        <f>'[1]BYDEPT-adj'!F45</f>
        <v>1254964</v>
      </c>
      <c r="F45" s="26">
        <f>'[1]BYDEPT-adj'!AE45</f>
        <v>0</v>
      </c>
      <c r="G45" s="153">
        <f t="shared" si="5"/>
        <v>1254964</v>
      </c>
      <c r="H45" s="154">
        <f>'[1]BYDEPT-adj'!BD45</f>
        <v>1250763</v>
      </c>
      <c r="I45" s="117">
        <f t="shared" si="0"/>
        <v>0.99665249361734676</v>
      </c>
      <c r="J45" s="154">
        <f t="shared" si="6"/>
        <v>4201</v>
      </c>
      <c r="L45" s="154"/>
    </row>
    <row r="46" spans="1:12" ht="16.5" customHeight="1" x14ac:dyDescent="0.2">
      <c r="A46" s="152" t="s">
        <v>49</v>
      </c>
      <c r="B46" s="25"/>
      <c r="C46" s="25"/>
      <c r="D46" s="25"/>
      <c r="E46" s="26">
        <f>'[1]BYDEPT-adj'!F46</f>
        <v>8929092</v>
      </c>
      <c r="F46" s="26">
        <f>'[1]BYDEPT-adj'!AE46</f>
        <v>0</v>
      </c>
      <c r="G46" s="153">
        <f t="shared" si="5"/>
        <v>8929092</v>
      </c>
      <c r="H46" s="154">
        <f>'[1]BYDEPT-adj'!BD46</f>
        <v>8241212</v>
      </c>
      <c r="I46" s="117">
        <f t="shared" si="0"/>
        <v>0.92296193162753837</v>
      </c>
      <c r="J46" s="154">
        <f t="shared" si="6"/>
        <v>687880</v>
      </c>
      <c r="L46" s="154"/>
    </row>
    <row r="47" spans="1:12" ht="16.5" customHeight="1" x14ac:dyDescent="0.2">
      <c r="A47" s="152" t="s">
        <v>50</v>
      </c>
      <c r="B47" s="25"/>
      <c r="C47" s="25"/>
      <c r="D47" s="25"/>
      <c r="E47" s="26">
        <f>'[1]BYDEPT-adj'!F47</f>
        <v>16004848</v>
      </c>
      <c r="F47" s="26">
        <f>'[1]BYDEPT-adj'!AE47</f>
        <v>0</v>
      </c>
      <c r="G47" s="153">
        <f t="shared" si="5"/>
        <v>16004848</v>
      </c>
      <c r="H47" s="154">
        <f>'[1]BYDEPT-adj'!BD47</f>
        <v>16004848</v>
      </c>
      <c r="I47" s="117">
        <f t="shared" si="0"/>
        <v>1</v>
      </c>
      <c r="J47" s="154">
        <f t="shared" si="6"/>
        <v>0</v>
      </c>
      <c r="L47" s="154"/>
    </row>
    <row r="48" spans="1:12" ht="16.5" customHeight="1" x14ac:dyDescent="0.2">
      <c r="A48" s="152" t="s">
        <v>51</v>
      </c>
      <c r="B48" s="25"/>
      <c r="C48" s="25"/>
      <c r="D48" s="25"/>
      <c r="E48" s="26">
        <f>'[1]BYDEPT-adj'!F48</f>
        <v>2001880</v>
      </c>
      <c r="F48" s="26">
        <f>'[1]BYDEPT-adj'!AE48</f>
        <v>0</v>
      </c>
      <c r="G48" s="153">
        <f t="shared" si="5"/>
        <v>2001880</v>
      </c>
      <c r="H48" s="154">
        <f>'[1]BYDEPT-adj'!BD48</f>
        <v>1995792</v>
      </c>
      <c r="I48" s="117">
        <f t="shared" si="0"/>
        <v>0.9969588586728475</v>
      </c>
      <c r="J48" s="154">
        <f t="shared" si="6"/>
        <v>6088</v>
      </c>
      <c r="L48" s="154"/>
    </row>
    <row r="49" spans="1:13" ht="16.5" customHeight="1" x14ac:dyDescent="0.2">
      <c r="A49" s="152" t="s">
        <v>52</v>
      </c>
      <c r="B49" s="25"/>
      <c r="C49" s="25"/>
      <c r="D49" s="25"/>
      <c r="E49" s="26">
        <f>'[1]BYDEPT-adj'!F49</f>
        <v>439671</v>
      </c>
      <c r="F49" s="26">
        <f>'[1]BYDEPT-adj'!AE49</f>
        <v>0</v>
      </c>
      <c r="G49" s="153">
        <f t="shared" si="5"/>
        <v>439671</v>
      </c>
      <c r="H49" s="154">
        <f>'[1]BYDEPT-adj'!BD49</f>
        <v>395231</v>
      </c>
      <c r="I49" s="117">
        <f t="shared" si="0"/>
        <v>0.89892442303449627</v>
      </c>
      <c r="J49" s="154">
        <f t="shared" si="6"/>
        <v>44440</v>
      </c>
      <c r="L49" s="154"/>
    </row>
    <row r="50" spans="1:13" ht="16.5" hidden="1" customHeight="1" x14ac:dyDescent="0.2">
      <c r="A50" s="152"/>
      <c r="B50" s="25"/>
      <c r="C50" s="25"/>
      <c r="D50" s="25"/>
      <c r="E50" s="26"/>
      <c r="F50" s="26"/>
      <c r="G50" s="153"/>
      <c r="H50" s="154"/>
      <c r="I50" s="117"/>
      <c r="J50" s="154"/>
      <c r="L50" s="154"/>
    </row>
    <row r="51" spans="1:13" ht="16.5" customHeight="1" x14ac:dyDescent="0.2">
      <c r="A51" s="152" t="s">
        <v>92</v>
      </c>
      <c r="B51" s="25"/>
      <c r="C51" s="25"/>
      <c r="D51" s="25"/>
      <c r="E51" s="155">
        <f>SUM(E52:E55)+SUM(E58:E70)+SUM(E75:E90)</f>
        <v>14496944</v>
      </c>
      <c r="F51" s="155">
        <f>SUM(F52:F55)+SUM(F58:F70)+SUM(F75:F90)</f>
        <v>0</v>
      </c>
      <c r="G51" s="156">
        <f>SUM(G52:G55)+SUM(G58:G70)+SUM(G75:G90)</f>
        <v>14496944</v>
      </c>
      <c r="H51" s="157">
        <f>SUM(H52:H55)+SUM(H58:H70)+SUM(H75:H90)</f>
        <v>14003499</v>
      </c>
      <c r="I51" s="158">
        <f>H51/G51</f>
        <v>0.96596213657168017</v>
      </c>
      <c r="J51" s="157">
        <f>SUM(J52:J55)+SUM(J58:J70)+SUM(J75:J90)</f>
        <v>493445</v>
      </c>
      <c r="L51" s="157"/>
      <c r="M51" s="159"/>
    </row>
    <row r="52" spans="1:13" ht="16.5" customHeight="1" x14ac:dyDescent="0.2">
      <c r="A52" s="152" t="s">
        <v>53</v>
      </c>
      <c r="B52" s="25"/>
      <c r="C52" s="25"/>
      <c r="D52" s="25"/>
      <c r="E52" s="26">
        <f>'[1]BYDEPT-adj'!F52</f>
        <v>98233</v>
      </c>
      <c r="F52" s="26">
        <f>'[1]BYDEPT-adj'!AE52</f>
        <v>0</v>
      </c>
      <c r="G52" s="153">
        <f>E52+F52</f>
        <v>98233</v>
      </c>
      <c r="H52" s="154">
        <f>'[1]BYDEPT-adj'!BD52</f>
        <v>69233</v>
      </c>
      <c r="I52" s="117">
        <f>H52/G52</f>
        <v>0.70478352488471285</v>
      </c>
      <c r="J52" s="154">
        <f>G52-H52</f>
        <v>29000</v>
      </c>
      <c r="L52" s="154"/>
    </row>
    <row r="53" spans="1:13" ht="16.5" customHeight="1" x14ac:dyDescent="0.2">
      <c r="A53" s="152" t="s">
        <v>54</v>
      </c>
      <c r="B53" s="25"/>
      <c r="C53" s="25"/>
      <c r="D53" s="25"/>
      <c r="E53" s="26">
        <f>'[1]BYDEPT-adj'!F53</f>
        <v>237952</v>
      </c>
      <c r="F53" s="26">
        <f>'[1]BYDEPT-adj'!AE53</f>
        <v>0</v>
      </c>
      <c r="G53" s="153">
        <f>E53+F53</f>
        <v>237952</v>
      </c>
      <c r="H53" s="154">
        <f>'[1]BYDEPT-adj'!BD53</f>
        <v>93952</v>
      </c>
      <c r="I53" s="117">
        <f>H53/G53</f>
        <v>0.39483593329747174</v>
      </c>
      <c r="J53" s="154">
        <f>G53-H53</f>
        <v>144000</v>
      </c>
      <c r="L53" s="154"/>
    </row>
    <row r="54" spans="1:13" ht="16.5" customHeight="1" x14ac:dyDescent="0.2">
      <c r="A54" s="152" t="s">
        <v>55</v>
      </c>
      <c r="B54" s="25"/>
      <c r="C54" s="25"/>
      <c r="D54" s="25"/>
      <c r="E54" s="26">
        <f>'[1]BYDEPT-adj'!F54</f>
        <v>86184</v>
      </c>
      <c r="F54" s="26">
        <f>'[1]BYDEPT-adj'!AE54</f>
        <v>0</v>
      </c>
      <c r="G54" s="153">
        <f>E54+F54</f>
        <v>86184</v>
      </c>
      <c r="H54" s="154">
        <f>'[1]BYDEPT-adj'!BD54</f>
        <v>83814</v>
      </c>
      <c r="I54" s="117">
        <f>H54/G54</f>
        <v>0.97250069618490675</v>
      </c>
      <c r="J54" s="154">
        <f>G54-H54</f>
        <v>2370</v>
      </c>
      <c r="L54" s="154"/>
    </row>
    <row r="55" spans="1:13" ht="16.5" customHeight="1" x14ac:dyDescent="0.2">
      <c r="A55" s="152" t="s">
        <v>56</v>
      </c>
      <c r="B55" s="25"/>
      <c r="C55" s="25"/>
      <c r="D55" s="25"/>
      <c r="E55" s="26">
        <f>+[1]BYDEPT!F55</f>
        <v>5635834</v>
      </c>
      <c r="F55" s="26">
        <f>SUM(F56:F57)</f>
        <v>0</v>
      </c>
      <c r="G55" s="153">
        <f>SUM(G56:G57)</f>
        <v>5635834</v>
      </c>
      <c r="H55" s="154">
        <f>+[1]BYDEPT!BD55</f>
        <v>5510532</v>
      </c>
      <c r="I55" s="117">
        <f t="shared" ref="I55:I90" si="7">H55/G55</f>
        <v>0.97776691080681222</v>
      </c>
      <c r="J55" s="154">
        <f>SUM(J56:J57)</f>
        <v>125302</v>
      </c>
      <c r="L55" s="154"/>
    </row>
    <row r="56" spans="1:13" ht="16.5" hidden="1" customHeight="1" x14ac:dyDescent="0.2">
      <c r="A56" s="152" t="s">
        <v>57</v>
      </c>
      <c r="B56" s="25"/>
      <c r="C56" s="25"/>
      <c r="D56" s="25"/>
      <c r="E56" s="26">
        <f>'[1]BYDEPT-adj'!F56</f>
        <v>5402214</v>
      </c>
      <c r="F56" s="26">
        <f>'[1]BYDEPT-adj'!AE56</f>
        <v>0</v>
      </c>
      <c r="G56" s="153">
        <f t="shared" ref="G56:G69" si="8">E56+F56</f>
        <v>5402214</v>
      </c>
      <c r="H56" s="154">
        <f>'[1]BYDEPT-adj'!BD56</f>
        <v>5277786</v>
      </c>
      <c r="I56" s="117">
        <f t="shared" si="7"/>
        <v>0.9769672212170788</v>
      </c>
      <c r="J56" s="154">
        <f t="shared" ref="J56:J69" si="9">G56-H56</f>
        <v>124428</v>
      </c>
      <c r="L56" s="154"/>
    </row>
    <row r="57" spans="1:13" ht="16.5" hidden="1" customHeight="1" x14ac:dyDescent="0.2">
      <c r="A57" s="152" t="s">
        <v>58</v>
      </c>
      <c r="B57" s="25"/>
      <c r="C57" s="25"/>
      <c r="D57" s="25"/>
      <c r="E57" s="26">
        <f>'[1]BYDEPT-adj'!F57</f>
        <v>233620</v>
      </c>
      <c r="F57" s="26">
        <f>'[1]BYDEPT-adj'!AE57</f>
        <v>0</v>
      </c>
      <c r="G57" s="153">
        <f t="shared" si="8"/>
        <v>233620</v>
      </c>
      <c r="H57" s="154">
        <f>'[1]BYDEPT-adj'!BD57</f>
        <v>232746</v>
      </c>
      <c r="I57" s="117">
        <f t="shared" si="7"/>
        <v>0.99625888194503898</v>
      </c>
      <c r="J57" s="154">
        <f t="shared" si="9"/>
        <v>874</v>
      </c>
      <c r="L57" s="154"/>
    </row>
    <row r="58" spans="1:13" ht="16.5" customHeight="1" x14ac:dyDescent="0.2">
      <c r="A58" s="152" t="s">
        <v>59</v>
      </c>
      <c r="B58" s="25"/>
      <c r="C58" s="25"/>
      <c r="D58" s="25"/>
      <c r="E58" s="26">
        <f>'[1]BYDEPT-adj'!F58</f>
        <v>63093</v>
      </c>
      <c r="F58" s="26">
        <f>'[1]BYDEPT-adj'!AE58</f>
        <v>0</v>
      </c>
      <c r="G58" s="153">
        <f t="shared" si="8"/>
        <v>63093</v>
      </c>
      <c r="H58" s="154">
        <f>'[1]BYDEPT-adj'!BD58</f>
        <v>63093</v>
      </c>
      <c r="I58" s="117">
        <f t="shared" si="7"/>
        <v>1</v>
      </c>
      <c r="J58" s="154">
        <f t="shared" si="9"/>
        <v>0</v>
      </c>
      <c r="L58" s="154"/>
    </row>
    <row r="59" spans="1:13" ht="16.5" customHeight="1" x14ac:dyDescent="0.2">
      <c r="A59" s="152" t="s">
        <v>60</v>
      </c>
      <c r="B59" s="25"/>
      <c r="C59" s="25"/>
      <c r="D59" s="25"/>
      <c r="E59" s="26">
        <f>'[1]BYDEPT-adj'!F59</f>
        <v>115175</v>
      </c>
      <c r="F59" s="26">
        <f>'[1]BYDEPT-adj'!AE59</f>
        <v>0</v>
      </c>
      <c r="G59" s="153">
        <f t="shared" si="8"/>
        <v>115175</v>
      </c>
      <c r="H59" s="154">
        <f>'[1]BYDEPT-adj'!BD59</f>
        <v>115175</v>
      </c>
      <c r="I59" s="117">
        <f t="shared" si="7"/>
        <v>1</v>
      </c>
      <c r="J59" s="154">
        <f t="shared" si="9"/>
        <v>0</v>
      </c>
      <c r="L59" s="154"/>
    </row>
    <row r="60" spans="1:13" ht="16.5" customHeight="1" x14ac:dyDescent="0.2">
      <c r="A60" s="152" t="s">
        <v>61</v>
      </c>
      <c r="B60" s="25"/>
      <c r="C60" s="25"/>
      <c r="D60" s="25"/>
      <c r="E60" s="26">
        <f>'[1]BYDEPT-adj'!F60</f>
        <v>465917</v>
      </c>
      <c r="F60" s="26">
        <f>'[1]BYDEPT-adj'!AE60</f>
        <v>0</v>
      </c>
      <c r="G60" s="153">
        <f t="shared" si="8"/>
        <v>465917</v>
      </c>
      <c r="H60" s="154">
        <f>'[1]BYDEPT-adj'!BD60</f>
        <v>465917</v>
      </c>
      <c r="I60" s="117">
        <f t="shared" si="7"/>
        <v>1</v>
      </c>
      <c r="J60" s="154">
        <f t="shared" si="9"/>
        <v>0</v>
      </c>
      <c r="L60" s="154"/>
    </row>
    <row r="61" spans="1:13" ht="16.5" customHeight="1" x14ac:dyDescent="0.2">
      <c r="A61" s="152" t="s">
        <v>62</v>
      </c>
      <c r="B61" s="25"/>
      <c r="C61" s="25"/>
      <c r="D61" s="25"/>
      <c r="E61" s="26">
        <f>'[1]BYDEPT-adj'!F61</f>
        <v>51557</v>
      </c>
      <c r="F61" s="26">
        <f>'[1]BYDEPT-adj'!AE61</f>
        <v>0</v>
      </c>
      <c r="G61" s="153">
        <f t="shared" si="8"/>
        <v>51557</v>
      </c>
      <c r="H61" s="154">
        <f>'[1]BYDEPT-adj'!BD61</f>
        <v>51557</v>
      </c>
      <c r="I61" s="117">
        <f t="shared" si="7"/>
        <v>1</v>
      </c>
      <c r="J61" s="154">
        <f t="shared" si="9"/>
        <v>0</v>
      </c>
      <c r="L61" s="154"/>
    </row>
    <row r="62" spans="1:13" ht="16.5" customHeight="1" x14ac:dyDescent="0.2">
      <c r="A62" s="152" t="s">
        <v>210</v>
      </c>
      <c r="B62" s="25"/>
      <c r="C62" s="25"/>
      <c r="D62" s="25"/>
      <c r="E62" s="26">
        <f>'[1]BYDEPT-adj'!F62</f>
        <v>75939</v>
      </c>
      <c r="F62" s="26">
        <f>'[1]BYDEPT-adj'!AE62</f>
        <v>0</v>
      </c>
      <c r="G62" s="153">
        <f t="shared" si="8"/>
        <v>75939</v>
      </c>
      <c r="H62" s="154">
        <f>'[1]BYDEPT-adj'!BD62</f>
        <v>75939</v>
      </c>
      <c r="I62" s="117">
        <f t="shared" si="7"/>
        <v>1</v>
      </c>
      <c r="J62" s="154">
        <f t="shared" si="9"/>
        <v>0</v>
      </c>
      <c r="L62" s="154"/>
    </row>
    <row r="63" spans="1:13" ht="16.5" customHeight="1" x14ac:dyDescent="0.2">
      <c r="A63" s="152" t="s">
        <v>63</v>
      </c>
      <c r="B63" s="25"/>
      <c r="C63" s="25"/>
      <c r="D63" s="25"/>
      <c r="E63" s="26">
        <f>'[1]BYDEPT-adj'!F63</f>
        <v>68548</v>
      </c>
      <c r="F63" s="26">
        <f>'[1]BYDEPT-adj'!AE63</f>
        <v>0</v>
      </c>
      <c r="G63" s="153">
        <f t="shared" si="8"/>
        <v>68548</v>
      </c>
      <c r="H63" s="154">
        <f>'[1]BYDEPT-adj'!BD63</f>
        <v>65938</v>
      </c>
      <c r="I63" s="117">
        <f t="shared" si="7"/>
        <v>0.96192449086771314</v>
      </c>
      <c r="J63" s="154">
        <f t="shared" si="9"/>
        <v>2610</v>
      </c>
      <c r="L63" s="154"/>
    </row>
    <row r="64" spans="1:13" ht="16.5" customHeight="1" x14ac:dyDescent="0.2">
      <c r="A64" s="152" t="s">
        <v>174</v>
      </c>
      <c r="B64" s="25"/>
      <c r="C64" s="25"/>
      <c r="D64" s="25"/>
      <c r="E64" s="26">
        <f>'[1]BYDEPT-adj'!F64</f>
        <v>115965</v>
      </c>
      <c r="F64" s="26">
        <f>'[1]BYDEPT-adj'!AE64</f>
        <v>0</v>
      </c>
      <c r="G64" s="153">
        <f t="shared" si="8"/>
        <v>115965</v>
      </c>
      <c r="H64" s="154">
        <f>'[1]BYDEPT-adj'!BD64</f>
        <v>112503</v>
      </c>
      <c r="I64" s="117">
        <f t="shared" si="7"/>
        <v>0.97014616479110072</v>
      </c>
      <c r="J64" s="154">
        <f t="shared" si="9"/>
        <v>3462</v>
      </c>
      <c r="L64" s="154"/>
    </row>
    <row r="65" spans="1:12" ht="16.5" customHeight="1" x14ac:dyDescent="0.2">
      <c r="A65" s="152" t="s">
        <v>64</v>
      </c>
      <c r="B65" s="25"/>
      <c r="C65" s="25"/>
      <c r="D65" s="25"/>
      <c r="E65" s="26">
        <f>'[1]BYDEPT-adj'!F65</f>
        <v>188098</v>
      </c>
      <c r="F65" s="26">
        <f>'[1]BYDEPT-adj'!AE65</f>
        <v>0</v>
      </c>
      <c r="G65" s="153">
        <f t="shared" si="8"/>
        <v>188098</v>
      </c>
      <c r="H65" s="154">
        <f>'[1]BYDEPT-adj'!BD65</f>
        <v>183967</v>
      </c>
      <c r="I65" s="117">
        <f t="shared" si="7"/>
        <v>0.97803804399834127</v>
      </c>
      <c r="J65" s="154">
        <f t="shared" si="9"/>
        <v>4131</v>
      </c>
      <c r="L65" s="154"/>
    </row>
    <row r="66" spans="1:12" ht="16.5" customHeight="1" x14ac:dyDescent="0.2">
      <c r="A66" s="152" t="s">
        <v>65</v>
      </c>
      <c r="B66" s="25"/>
      <c r="C66" s="25"/>
      <c r="D66" s="25"/>
      <c r="E66" s="26">
        <f>'[1]BYDEPT-adj'!F66</f>
        <v>122695</v>
      </c>
      <c r="F66" s="26">
        <f>'[1]BYDEPT-adj'!AE66</f>
        <v>0</v>
      </c>
      <c r="G66" s="153">
        <f t="shared" si="8"/>
        <v>122695</v>
      </c>
      <c r="H66" s="154">
        <f>'[1]BYDEPT-adj'!BD66</f>
        <v>122695</v>
      </c>
      <c r="I66" s="117">
        <f t="shared" si="7"/>
        <v>1</v>
      </c>
      <c r="J66" s="154">
        <f t="shared" si="9"/>
        <v>0</v>
      </c>
      <c r="L66" s="154"/>
    </row>
    <row r="67" spans="1:12" ht="16.5" customHeight="1" x14ac:dyDescent="0.2">
      <c r="A67" s="152" t="s">
        <v>66</v>
      </c>
      <c r="B67" s="25"/>
      <c r="C67" s="25"/>
      <c r="D67" s="25"/>
      <c r="E67" s="26">
        <f>'[1]BYDEPT-adj'!F67</f>
        <v>117201</v>
      </c>
      <c r="F67" s="26">
        <f>'[1]BYDEPT-adj'!AE67</f>
        <v>0</v>
      </c>
      <c r="G67" s="153">
        <f t="shared" si="8"/>
        <v>117201</v>
      </c>
      <c r="H67" s="154">
        <f>'[1]BYDEPT-adj'!BD67</f>
        <v>117089</v>
      </c>
      <c r="I67" s="117">
        <f t="shared" si="7"/>
        <v>0.99904437675446456</v>
      </c>
      <c r="J67" s="154">
        <f t="shared" si="9"/>
        <v>112</v>
      </c>
      <c r="L67" s="154"/>
    </row>
    <row r="68" spans="1:12" ht="16.5" customHeight="1" x14ac:dyDescent="0.2">
      <c r="A68" s="152" t="s">
        <v>67</v>
      </c>
      <c r="B68" s="25"/>
      <c r="C68" s="25"/>
      <c r="D68" s="25"/>
      <c r="E68" s="26">
        <f>'[1]BYDEPT-adj'!F68</f>
        <v>23734</v>
      </c>
      <c r="F68" s="26">
        <f>'[1]BYDEPT-adj'!AE68</f>
        <v>0</v>
      </c>
      <c r="G68" s="153">
        <f t="shared" si="8"/>
        <v>23734</v>
      </c>
      <c r="H68" s="154">
        <f>'[1]BYDEPT-adj'!BD68</f>
        <v>23601</v>
      </c>
      <c r="I68" s="117">
        <f t="shared" si="7"/>
        <v>0.99439622482514534</v>
      </c>
      <c r="J68" s="154">
        <f t="shared" si="9"/>
        <v>133</v>
      </c>
      <c r="L68" s="154"/>
    </row>
    <row r="69" spans="1:12" ht="16.5" customHeight="1" x14ac:dyDescent="0.2">
      <c r="A69" s="152" t="s">
        <v>68</v>
      </c>
      <c r="B69" s="25"/>
      <c r="C69" s="25"/>
      <c r="D69" s="25"/>
      <c r="E69" s="26">
        <f>'[1]BYDEPT-adj'!F69</f>
        <v>195604</v>
      </c>
      <c r="F69" s="26">
        <f>'[1]BYDEPT-adj'!AE69</f>
        <v>0</v>
      </c>
      <c r="G69" s="153">
        <f t="shared" si="8"/>
        <v>195604</v>
      </c>
      <c r="H69" s="154">
        <f>'[1]BYDEPT-adj'!BD69</f>
        <v>195604</v>
      </c>
      <c r="I69" s="117">
        <f t="shared" si="7"/>
        <v>1</v>
      </c>
      <c r="J69" s="154">
        <f t="shared" si="9"/>
        <v>0</v>
      </c>
      <c r="L69" s="154"/>
    </row>
    <row r="70" spans="1:12" ht="16.5" customHeight="1" x14ac:dyDescent="0.2">
      <c r="A70" s="152" t="s">
        <v>69</v>
      </c>
      <c r="B70" s="25"/>
      <c r="C70" s="25"/>
      <c r="D70" s="25"/>
      <c r="E70" s="155">
        <f>SUM(E71:E74)</f>
        <v>1508758</v>
      </c>
      <c r="F70" s="155">
        <f>SUM(F71:F74)</f>
        <v>0</v>
      </c>
      <c r="G70" s="156">
        <f>SUM(G71:G74)</f>
        <v>1508758</v>
      </c>
      <c r="H70" s="157">
        <f>SUM(H71:H74)</f>
        <v>1405092</v>
      </c>
      <c r="I70" s="158">
        <f t="shared" si="7"/>
        <v>0.93129050517047796</v>
      </c>
      <c r="J70" s="157">
        <f>SUM(J71:J74)</f>
        <v>103666</v>
      </c>
      <c r="L70" s="157"/>
    </row>
    <row r="71" spans="1:12" ht="16.5" customHeight="1" x14ac:dyDescent="0.2">
      <c r="A71" s="152" t="s">
        <v>70</v>
      </c>
      <c r="B71" s="25"/>
      <c r="C71" s="25"/>
      <c r="D71" s="25"/>
      <c r="E71" s="26">
        <f>'[1]BYDEPT-adj'!F71</f>
        <v>186838</v>
      </c>
      <c r="F71" s="26">
        <f>'[1]BYDEPT-adj'!AE71</f>
        <v>0</v>
      </c>
      <c r="G71" s="153">
        <f t="shared" ref="G71:G90" si="10">E71+F71</f>
        <v>186838</v>
      </c>
      <c r="H71" s="154">
        <f>'[1]BYDEPT-adj'!BD71</f>
        <v>108838</v>
      </c>
      <c r="I71" s="117">
        <f t="shared" si="7"/>
        <v>0.58252603860028473</v>
      </c>
      <c r="J71" s="154">
        <f t="shared" ref="J71:J90" si="11">G71-H71</f>
        <v>78000</v>
      </c>
      <c r="L71" s="154"/>
    </row>
    <row r="72" spans="1:12" ht="16.5" customHeight="1" x14ac:dyDescent="0.2">
      <c r="A72" s="152" t="s">
        <v>71</v>
      </c>
      <c r="B72" s="25"/>
      <c r="C72" s="25"/>
      <c r="D72" s="25"/>
      <c r="E72" s="26">
        <f>'[1]BYDEPT-adj'!F72</f>
        <v>930200</v>
      </c>
      <c r="F72" s="26">
        <f>'[1]BYDEPT-adj'!AE72</f>
        <v>0</v>
      </c>
      <c r="G72" s="153">
        <f t="shared" si="10"/>
        <v>930200</v>
      </c>
      <c r="H72" s="154">
        <f>'[1]BYDEPT-adj'!BD72</f>
        <v>909500</v>
      </c>
      <c r="I72" s="117">
        <f t="shared" si="7"/>
        <v>0.97774672113523975</v>
      </c>
      <c r="J72" s="154">
        <f t="shared" si="11"/>
        <v>20700</v>
      </c>
      <c r="L72" s="154"/>
    </row>
    <row r="73" spans="1:12" ht="16.5" customHeight="1" x14ac:dyDescent="0.2">
      <c r="A73" s="152" t="s">
        <v>72</v>
      </c>
      <c r="B73" s="25"/>
      <c r="C73" s="25"/>
      <c r="D73" s="25"/>
      <c r="E73" s="26">
        <f>'[1]BYDEPT-adj'!F73</f>
        <v>267195</v>
      </c>
      <c r="F73" s="26">
        <f>'[1]BYDEPT-adj'!AE73</f>
        <v>0</v>
      </c>
      <c r="G73" s="153">
        <f t="shared" si="10"/>
        <v>267195</v>
      </c>
      <c r="H73" s="154">
        <f>'[1]BYDEPT-adj'!BD73</f>
        <v>262868</v>
      </c>
      <c r="I73" s="117">
        <f t="shared" si="7"/>
        <v>0.98380583469002036</v>
      </c>
      <c r="J73" s="154">
        <f t="shared" si="11"/>
        <v>4327</v>
      </c>
      <c r="L73" s="154"/>
    </row>
    <row r="74" spans="1:12" ht="16.5" customHeight="1" x14ac:dyDescent="0.2">
      <c r="A74" s="152" t="s">
        <v>73</v>
      </c>
      <c r="B74" s="25"/>
      <c r="C74" s="25"/>
      <c r="D74" s="25"/>
      <c r="E74" s="26">
        <f>'[1]BYDEPT-adj'!F74</f>
        <v>124525</v>
      </c>
      <c r="F74" s="26">
        <f>'[1]BYDEPT-adj'!AE74</f>
        <v>0</v>
      </c>
      <c r="G74" s="153">
        <f t="shared" si="10"/>
        <v>124525</v>
      </c>
      <c r="H74" s="154">
        <f>'[1]BYDEPT-adj'!BD74</f>
        <v>123886</v>
      </c>
      <c r="I74" s="117">
        <f t="shared" si="7"/>
        <v>0.99486850030114438</v>
      </c>
      <c r="J74" s="154">
        <f t="shared" si="11"/>
        <v>639</v>
      </c>
      <c r="L74" s="154"/>
    </row>
    <row r="75" spans="1:12" ht="16.5" customHeight="1" x14ac:dyDescent="0.2">
      <c r="A75" s="152" t="s">
        <v>74</v>
      </c>
      <c r="B75" s="25"/>
      <c r="C75" s="25"/>
      <c r="D75" s="25"/>
      <c r="E75" s="26">
        <f>'[1]BYDEPT-adj'!F75</f>
        <v>858821</v>
      </c>
      <c r="F75" s="26">
        <f>'[1]BYDEPT-adj'!AE75</f>
        <v>0</v>
      </c>
      <c r="G75" s="153">
        <f t="shared" si="10"/>
        <v>858821</v>
      </c>
      <c r="H75" s="154">
        <f>'[1]BYDEPT-adj'!BD75</f>
        <v>830738</v>
      </c>
      <c r="I75" s="117">
        <f t="shared" si="7"/>
        <v>0.9673005201316689</v>
      </c>
      <c r="J75" s="154">
        <f t="shared" si="11"/>
        <v>28083</v>
      </c>
      <c r="L75" s="154"/>
    </row>
    <row r="76" spans="1:12" ht="16.5" customHeight="1" x14ac:dyDescent="0.2">
      <c r="A76" s="152" t="s">
        <v>171</v>
      </c>
      <c r="B76" s="25"/>
      <c r="C76" s="25"/>
      <c r="D76" s="25"/>
      <c r="E76" s="26">
        <f>'[1]BYDEPT-adj'!F76</f>
        <v>464227</v>
      </c>
      <c r="F76" s="26">
        <f>'[1]BYDEPT-adj'!AE76</f>
        <v>0</v>
      </c>
      <c r="G76" s="153">
        <f t="shared" si="10"/>
        <v>464227</v>
      </c>
      <c r="H76" s="154">
        <f>'[1]BYDEPT-adj'!BD76</f>
        <v>456920</v>
      </c>
      <c r="I76" s="117">
        <f t="shared" si="7"/>
        <v>0.98425985563097362</v>
      </c>
      <c r="J76" s="154">
        <f t="shared" si="11"/>
        <v>7307</v>
      </c>
      <c r="L76" s="154"/>
    </row>
    <row r="77" spans="1:12" ht="15.75" customHeight="1" x14ac:dyDescent="0.2">
      <c r="A77" s="152" t="s">
        <v>75</v>
      </c>
      <c r="B77" s="25"/>
      <c r="C77" s="25"/>
      <c r="D77" s="25"/>
      <c r="E77" s="26">
        <f>'[1]BYDEPT-adj'!F77</f>
        <v>581899</v>
      </c>
      <c r="F77" s="26">
        <f>'[1]BYDEPT-adj'!AE77</f>
        <v>0</v>
      </c>
      <c r="G77" s="153">
        <f t="shared" si="10"/>
        <v>581899</v>
      </c>
      <c r="H77" s="154">
        <f>'[1]BYDEPT-adj'!BD77</f>
        <v>559427</v>
      </c>
      <c r="I77" s="117">
        <f t="shared" si="7"/>
        <v>0.96138161433513381</v>
      </c>
      <c r="J77" s="154">
        <f t="shared" si="11"/>
        <v>22472</v>
      </c>
      <c r="L77" s="154"/>
    </row>
    <row r="78" spans="1:12" ht="16.5" customHeight="1" x14ac:dyDescent="0.2">
      <c r="A78" s="152" t="s">
        <v>76</v>
      </c>
      <c r="B78" s="25"/>
      <c r="C78" s="25"/>
      <c r="D78" s="25"/>
      <c r="E78" s="26">
        <f>'[1]BYDEPT-adj'!F78</f>
        <v>139807</v>
      </c>
      <c r="F78" s="26">
        <f>'[1]BYDEPT-adj'!AE78</f>
        <v>0</v>
      </c>
      <c r="G78" s="153">
        <f t="shared" si="10"/>
        <v>139807</v>
      </c>
      <c r="H78" s="154">
        <f>'[1]BYDEPT-adj'!BD78</f>
        <v>139807</v>
      </c>
      <c r="I78" s="117">
        <f t="shared" si="7"/>
        <v>1</v>
      </c>
      <c r="J78" s="154">
        <f t="shared" si="11"/>
        <v>0</v>
      </c>
      <c r="L78" s="154"/>
    </row>
    <row r="79" spans="1:12" ht="16.5" customHeight="1" x14ac:dyDescent="0.2">
      <c r="A79" s="152" t="s">
        <v>77</v>
      </c>
      <c r="B79" s="25"/>
      <c r="C79" s="25"/>
      <c r="D79" s="25"/>
      <c r="E79" s="26">
        <f>'[1]BYDEPT-adj'!F79</f>
        <v>399475</v>
      </c>
      <c r="F79" s="26">
        <f>'[1]BYDEPT-adj'!AE79</f>
        <v>0</v>
      </c>
      <c r="G79" s="153">
        <f t="shared" si="10"/>
        <v>399475</v>
      </c>
      <c r="H79" s="154">
        <f>'[1]BYDEPT-adj'!BD79</f>
        <v>395707</v>
      </c>
      <c r="I79" s="117">
        <f t="shared" si="7"/>
        <v>0.99056762000125165</v>
      </c>
      <c r="J79" s="154">
        <f t="shared" si="11"/>
        <v>3768</v>
      </c>
      <c r="L79" s="154"/>
    </row>
    <row r="80" spans="1:12" ht="16.5" customHeight="1" x14ac:dyDescent="0.2">
      <c r="A80" s="152" t="s">
        <v>78</v>
      </c>
      <c r="B80" s="25"/>
      <c r="C80" s="25"/>
      <c r="D80" s="25"/>
      <c r="E80" s="26">
        <f>'[1]BYDEPT-adj'!F80</f>
        <v>767913</v>
      </c>
      <c r="F80" s="26">
        <f>'[1]BYDEPT-adj'!AE80</f>
        <v>0</v>
      </c>
      <c r="G80" s="153">
        <f t="shared" si="10"/>
        <v>767913</v>
      </c>
      <c r="H80" s="154">
        <f>'[1]BYDEPT-adj'!BD80</f>
        <v>767913</v>
      </c>
      <c r="I80" s="117">
        <f t="shared" si="7"/>
        <v>1</v>
      </c>
      <c r="J80" s="154">
        <f t="shared" si="11"/>
        <v>0</v>
      </c>
      <c r="L80" s="154"/>
    </row>
    <row r="81" spans="1:12" ht="16.5" customHeight="1" x14ac:dyDescent="0.2">
      <c r="A81" s="152" t="s">
        <v>175</v>
      </c>
      <c r="B81" s="25"/>
      <c r="C81" s="25"/>
      <c r="D81" s="25"/>
      <c r="E81" s="26">
        <f>'[1]BYDEPT-adj'!F81</f>
        <v>44074</v>
      </c>
      <c r="F81" s="26">
        <f>'[1]BYDEPT-adj'!AE81</f>
        <v>0</v>
      </c>
      <c r="G81" s="153">
        <f t="shared" si="10"/>
        <v>44074</v>
      </c>
      <c r="H81" s="154">
        <f>'[1]BYDEPT-adj'!BD81</f>
        <v>44074</v>
      </c>
      <c r="I81" s="117">
        <f t="shared" si="7"/>
        <v>1</v>
      </c>
      <c r="J81" s="154">
        <f t="shared" si="11"/>
        <v>0</v>
      </c>
      <c r="L81" s="154"/>
    </row>
    <row r="82" spans="1:12" ht="16.5" customHeight="1" x14ac:dyDescent="0.2">
      <c r="A82" s="12" t="s">
        <v>211</v>
      </c>
      <c r="B82" s="25"/>
      <c r="C82" s="25"/>
      <c r="D82" s="25"/>
      <c r="E82" s="26">
        <f>'[1]BYDEPT-adj'!F82</f>
        <v>135409</v>
      </c>
      <c r="F82" s="26">
        <f>'[1]BYDEPT-adj'!AE82</f>
        <v>0</v>
      </c>
      <c r="G82" s="153">
        <f t="shared" si="10"/>
        <v>135409</v>
      </c>
      <c r="H82" s="154">
        <f>'[1]BYDEPT-adj'!BD82</f>
        <v>135409</v>
      </c>
      <c r="I82" s="117">
        <f t="shared" si="7"/>
        <v>1</v>
      </c>
      <c r="J82" s="154">
        <f t="shared" si="11"/>
        <v>0</v>
      </c>
      <c r="L82" s="154"/>
    </row>
    <row r="83" spans="1:12" ht="16.5" customHeight="1" x14ac:dyDescent="0.2">
      <c r="A83" s="12" t="s">
        <v>212</v>
      </c>
      <c r="B83" s="25"/>
      <c r="C83" s="25"/>
      <c r="D83" s="25"/>
      <c r="E83" s="26">
        <f>'[1]BYDEPT-adj'!F83</f>
        <v>60825</v>
      </c>
      <c r="F83" s="26">
        <f>'[1]BYDEPT-adj'!AE83</f>
        <v>0</v>
      </c>
      <c r="G83" s="153">
        <f t="shared" si="10"/>
        <v>60825</v>
      </c>
      <c r="H83" s="154">
        <f>'[1]BYDEPT-adj'!BD83</f>
        <v>60811</v>
      </c>
      <c r="I83" s="117">
        <f t="shared" si="7"/>
        <v>0.99976983148376486</v>
      </c>
      <c r="J83" s="154">
        <f t="shared" si="11"/>
        <v>14</v>
      </c>
      <c r="L83" s="154"/>
    </row>
    <row r="84" spans="1:12" ht="16.5" customHeight="1" x14ac:dyDescent="0.2">
      <c r="A84" s="12" t="s">
        <v>213</v>
      </c>
      <c r="B84" s="25"/>
      <c r="C84" s="25"/>
      <c r="D84" s="25"/>
      <c r="E84" s="26">
        <f>'[1]BYDEPT-adj'!F84</f>
        <v>957102</v>
      </c>
      <c r="F84" s="26">
        <f>'[1]BYDEPT-adj'!AE84</f>
        <v>0</v>
      </c>
      <c r="G84" s="153">
        <f t="shared" si="10"/>
        <v>957102</v>
      </c>
      <c r="H84" s="154">
        <f>'[1]BYDEPT-adj'!BD84</f>
        <v>947102</v>
      </c>
      <c r="I84" s="117">
        <f t="shared" si="7"/>
        <v>0.98955179280787209</v>
      </c>
      <c r="J84" s="154">
        <f t="shared" si="11"/>
        <v>10000</v>
      </c>
      <c r="L84" s="154"/>
    </row>
    <row r="85" spans="1:12" ht="16.5" customHeight="1" x14ac:dyDescent="0.2">
      <c r="A85" s="12" t="s">
        <v>80</v>
      </c>
      <c r="B85" s="25"/>
      <c r="C85" s="25"/>
      <c r="D85" s="25"/>
      <c r="E85" s="26">
        <f>'[1]BYDEPT-adj'!F85</f>
        <v>121067</v>
      </c>
      <c r="F85" s="26">
        <f>'[1]BYDEPT-adj'!AE85</f>
        <v>0</v>
      </c>
      <c r="G85" s="153">
        <f t="shared" si="10"/>
        <v>121067</v>
      </c>
      <c r="H85" s="154">
        <f>'[1]BYDEPT-adj'!BD85</f>
        <v>121067</v>
      </c>
      <c r="I85" s="117">
        <f t="shared" si="7"/>
        <v>1</v>
      </c>
      <c r="J85" s="154">
        <f t="shared" si="11"/>
        <v>0</v>
      </c>
      <c r="L85" s="154"/>
    </row>
    <row r="86" spans="1:12" ht="16.5" customHeight="1" x14ac:dyDescent="0.2">
      <c r="A86" s="12" t="s">
        <v>82</v>
      </c>
      <c r="B86" s="25"/>
      <c r="C86" s="25"/>
      <c r="D86" s="25"/>
      <c r="E86" s="26">
        <f>'[1]BYDEPT-adj'!F86</f>
        <v>189872</v>
      </c>
      <c r="F86" s="26">
        <f>'[1]BYDEPT-adj'!AE86</f>
        <v>0</v>
      </c>
      <c r="G86" s="153">
        <f t="shared" si="10"/>
        <v>189872</v>
      </c>
      <c r="H86" s="154">
        <f>'[1]BYDEPT-adj'!BD86</f>
        <v>189413</v>
      </c>
      <c r="I86" s="117">
        <f t="shared" si="7"/>
        <v>0.9975825819499452</v>
      </c>
      <c r="J86" s="154">
        <f t="shared" si="11"/>
        <v>459</v>
      </c>
      <c r="L86" s="154"/>
    </row>
    <row r="87" spans="1:12" ht="16.5" customHeight="1" x14ac:dyDescent="0.2">
      <c r="A87" s="12" t="s">
        <v>83</v>
      </c>
      <c r="B87" s="25"/>
      <c r="C87" s="25"/>
      <c r="D87" s="25"/>
      <c r="E87" s="26">
        <f>'[1]BYDEPT-adj'!F87</f>
        <v>129274</v>
      </c>
      <c r="F87" s="26">
        <f>'[1]BYDEPT-adj'!AE87</f>
        <v>0</v>
      </c>
      <c r="G87" s="153">
        <f t="shared" si="10"/>
        <v>129274</v>
      </c>
      <c r="H87" s="154">
        <f>'[1]BYDEPT-adj'!BD87</f>
        <v>129274</v>
      </c>
      <c r="I87" s="117">
        <f t="shared" si="7"/>
        <v>1</v>
      </c>
      <c r="J87" s="154">
        <f t="shared" si="11"/>
        <v>0</v>
      </c>
      <c r="L87" s="154"/>
    </row>
    <row r="88" spans="1:12" ht="16.5" customHeight="1" x14ac:dyDescent="0.2">
      <c r="A88" s="12" t="s">
        <v>206</v>
      </c>
      <c r="B88" s="25"/>
      <c r="C88" s="25"/>
      <c r="D88" s="25"/>
      <c r="E88" s="26">
        <f>'[1]BYDEPT-adj'!F88</f>
        <v>73138</v>
      </c>
      <c r="F88" s="26">
        <f>'[1]BYDEPT-adj'!AE88</f>
        <v>0</v>
      </c>
      <c r="G88" s="153">
        <f t="shared" si="10"/>
        <v>73138</v>
      </c>
      <c r="H88" s="154">
        <f>'[1]BYDEPT-adj'!BD88</f>
        <v>73138</v>
      </c>
      <c r="I88" s="117">
        <f t="shared" si="7"/>
        <v>1</v>
      </c>
      <c r="J88" s="154">
        <f t="shared" si="11"/>
        <v>0</v>
      </c>
      <c r="L88" s="154"/>
    </row>
    <row r="89" spans="1:12" ht="16.5" customHeight="1" x14ac:dyDescent="0.2">
      <c r="A89" s="12" t="s">
        <v>84</v>
      </c>
      <c r="B89" s="25"/>
      <c r="C89" s="25"/>
      <c r="D89" s="25"/>
      <c r="E89" s="26">
        <f>'[1]BYDEPT-adj'!F89</f>
        <v>42705</v>
      </c>
      <c r="F89" s="26">
        <f>'[1]BYDEPT-adj'!AE89</f>
        <v>0</v>
      </c>
      <c r="G89" s="153">
        <f t="shared" si="10"/>
        <v>42705</v>
      </c>
      <c r="H89" s="154">
        <f>'[1]BYDEPT-adj'!BD89</f>
        <v>42705</v>
      </c>
      <c r="I89" s="117">
        <f t="shared" si="7"/>
        <v>1</v>
      </c>
      <c r="J89" s="154">
        <f t="shared" si="11"/>
        <v>0</v>
      </c>
      <c r="L89" s="154"/>
    </row>
    <row r="90" spans="1:12" ht="16.5" customHeight="1" x14ac:dyDescent="0.2">
      <c r="A90" s="12" t="s">
        <v>85</v>
      </c>
      <c r="B90" s="25"/>
      <c r="C90" s="25"/>
      <c r="D90" s="25"/>
      <c r="E90" s="26">
        <f>'[1]BYDEPT-adj'!F90</f>
        <v>360849</v>
      </c>
      <c r="F90" s="26">
        <f>'[1]BYDEPT-adj'!AE90</f>
        <v>0</v>
      </c>
      <c r="G90" s="153">
        <f t="shared" si="10"/>
        <v>360849</v>
      </c>
      <c r="H90" s="154">
        <f>'[1]BYDEPT-adj'!BD90</f>
        <v>354293</v>
      </c>
      <c r="I90" s="117">
        <f t="shared" si="7"/>
        <v>0.98183173571216764</v>
      </c>
      <c r="J90" s="154">
        <f t="shared" si="11"/>
        <v>6556</v>
      </c>
      <c r="L90" s="154"/>
    </row>
    <row r="91" spans="1:12" ht="15.75" customHeight="1" x14ac:dyDescent="0.2">
      <c r="A91" s="152"/>
      <c r="B91" s="25"/>
      <c r="C91" s="25"/>
      <c r="D91" s="25"/>
      <c r="E91" s="26"/>
      <c r="F91" s="26"/>
      <c r="G91" s="153"/>
      <c r="H91" s="154"/>
      <c r="I91" s="117"/>
      <c r="J91" s="154"/>
      <c r="L91" s="154"/>
    </row>
    <row r="92" spans="1:12" ht="16.5" customHeight="1" x14ac:dyDescent="0.2">
      <c r="A92" s="160" t="s">
        <v>164</v>
      </c>
      <c r="B92" s="43"/>
      <c r="C92" s="43"/>
      <c r="D92" s="43"/>
      <c r="E92" s="161">
        <f>E93+E94+SUM(E101:E109)</f>
        <v>408287555</v>
      </c>
      <c r="F92" s="162">
        <f>F93+F94+SUM(F101:F109)</f>
        <v>42921366</v>
      </c>
      <c r="G92" s="163">
        <f>G93+G94+SUM(G101:G109)</f>
        <v>451208921</v>
      </c>
      <c r="H92" s="164">
        <f>H93+H94+SUM(H101:H109)</f>
        <v>127625750</v>
      </c>
      <c r="I92" s="165">
        <f t="shared" ref="I92:I99" si="12">H92/G92</f>
        <v>0.28285289598695679</v>
      </c>
      <c r="J92" s="164">
        <f>J93+J94+SUM(J101:J109)</f>
        <v>323583171</v>
      </c>
      <c r="L92" s="164"/>
    </row>
    <row r="93" spans="1:12" ht="16.5" customHeight="1" x14ac:dyDescent="0.2">
      <c r="A93" s="28" t="s">
        <v>140</v>
      </c>
      <c r="B93" s="166"/>
      <c r="C93" s="166"/>
      <c r="D93" s="166"/>
      <c r="E93" s="26">
        <f>'[1]BYDEPT-adj'!F93</f>
        <v>103453120</v>
      </c>
      <c r="F93" s="26">
        <f>'[1]BYDEPT-adj'!AE93</f>
        <v>42921366</v>
      </c>
      <c r="G93" s="153">
        <f>E93+F93</f>
        <v>146374486</v>
      </c>
      <c r="H93" s="154">
        <f>'[1]BYDEPT-adj'!BD93</f>
        <v>42497904</v>
      </c>
      <c r="I93" s="117">
        <f t="shared" si="12"/>
        <v>0.29033682823658213</v>
      </c>
      <c r="J93" s="154">
        <f>G93-H93</f>
        <v>103876582</v>
      </c>
      <c r="L93" s="154"/>
    </row>
    <row r="94" spans="1:12" ht="16.5" customHeight="1" x14ac:dyDescent="0.2">
      <c r="A94" s="28" t="s">
        <v>214</v>
      </c>
      <c r="B94" s="166"/>
      <c r="C94" s="166"/>
      <c r="D94" s="166"/>
      <c r="E94" s="155">
        <f>SUM(E95:E99)</f>
        <v>57203886</v>
      </c>
      <c r="F94" s="155">
        <f>SUM(F95:F99)</f>
        <v>0</v>
      </c>
      <c r="G94" s="156">
        <f>SUM(G95:G99)</f>
        <v>57203886</v>
      </c>
      <c r="H94" s="157">
        <f>SUM(H95:H99)</f>
        <v>21281996</v>
      </c>
      <c r="I94" s="158">
        <f t="shared" si="12"/>
        <v>0.37203759199156505</v>
      </c>
      <c r="J94" s="157">
        <f>SUM(J95:J99)</f>
        <v>35921890</v>
      </c>
      <c r="L94" s="157"/>
    </row>
    <row r="95" spans="1:12" ht="16.5" customHeight="1" x14ac:dyDescent="0.2">
      <c r="A95" s="14" t="s">
        <v>215</v>
      </c>
      <c r="B95" s="167"/>
      <c r="C95" s="167"/>
      <c r="D95" s="167"/>
      <c r="E95" s="26">
        <f>'[1]BYDEPT-adj'!F95</f>
        <v>35917970</v>
      </c>
      <c r="F95" s="26">
        <f>'[1]BYDEPT-adj'!AE95</f>
        <v>0</v>
      </c>
      <c r="G95" s="153">
        <f>E95+F95</f>
        <v>35917970</v>
      </c>
      <c r="H95" s="154">
        <f>'[1]BYDEPT-adj'!BD95</f>
        <v>956669</v>
      </c>
      <c r="I95" s="117">
        <f t="shared" si="12"/>
        <v>2.6634829306890116E-2</v>
      </c>
      <c r="J95" s="154">
        <f>G95-H95</f>
        <v>34961301</v>
      </c>
      <c r="L95" s="154"/>
    </row>
    <row r="96" spans="1:12" ht="16.5" customHeight="1" x14ac:dyDescent="0.2">
      <c r="A96" s="14" t="s">
        <v>216</v>
      </c>
      <c r="B96" s="167"/>
      <c r="C96" s="167"/>
      <c r="D96" s="167"/>
      <c r="E96" s="26">
        <f>'[1]BYDEPT-adj'!F96</f>
        <v>1959245</v>
      </c>
      <c r="F96" s="26">
        <f>'[1]BYDEPT-adj'!AE96</f>
        <v>0</v>
      </c>
      <c r="G96" s="153">
        <f>E96+F96</f>
        <v>1959245</v>
      </c>
      <c r="H96" s="154">
        <f>'[1]BYDEPT-adj'!BD96</f>
        <v>1952326</v>
      </c>
      <c r="I96" s="117">
        <f t="shared" si="12"/>
        <v>0.99646853762546284</v>
      </c>
      <c r="J96" s="154">
        <f>G96-H96</f>
        <v>6919</v>
      </c>
      <c r="L96" s="154"/>
    </row>
    <row r="97" spans="1:13" ht="16.5" customHeight="1" x14ac:dyDescent="0.2">
      <c r="A97" s="14" t="s">
        <v>217</v>
      </c>
      <c r="B97" s="167"/>
      <c r="C97" s="167"/>
      <c r="D97" s="167"/>
      <c r="E97" s="26">
        <f>'[1]BYDEPT-adj'!F97</f>
        <v>50000</v>
      </c>
      <c r="F97" s="26">
        <f>'[1]BYDEPT-adj'!AE97</f>
        <v>0</v>
      </c>
      <c r="G97" s="153">
        <f>E97+F97</f>
        <v>50000</v>
      </c>
      <c r="H97" s="154">
        <f>'[1]BYDEPT-adj'!BD97</f>
        <v>12368</v>
      </c>
      <c r="I97" s="117">
        <f t="shared" si="12"/>
        <v>0.24736</v>
      </c>
      <c r="J97" s="154">
        <f>G97-H97</f>
        <v>37632</v>
      </c>
      <c r="L97" s="154"/>
    </row>
    <row r="98" spans="1:13" ht="15.75" customHeight="1" x14ac:dyDescent="0.2">
      <c r="A98" s="14" t="s">
        <v>218</v>
      </c>
      <c r="B98" s="167"/>
      <c r="C98" s="167"/>
      <c r="D98" s="167"/>
      <c r="E98" s="26">
        <f>'[1]BYDEPT-adj'!F98</f>
        <v>19076671</v>
      </c>
      <c r="F98" s="26">
        <f>'[1]BYDEPT-adj'!AE98</f>
        <v>0</v>
      </c>
      <c r="G98" s="153">
        <f>E98+F98</f>
        <v>19076671</v>
      </c>
      <c r="H98" s="154">
        <f>'[1]BYDEPT-adj'!BD98</f>
        <v>18360633</v>
      </c>
      <c r="I98" s="117">
        <f t="shared" si="12"/>
        <v>0.96246525402676386</v>
      </c>
      <c r="J98" s="154">
        <f>G98-H98</f>
        <v>716038</v>
      </c>
      <c r="L98" s="154"/>
    </row>
    <row r="99" spans="1:13" ht="16.5" customHeight="1" x14ac:dyDescent="0.2">
      <c r="A99" s="14" t="s">
        <v>219</v>
      </c>
      <c r="B99" s="167"/>
      <c r="C99" s="167"/>
      <c r="D99" s="167"/>
      <c r="E99" s="26">
        <f>'[1]BYDEPT-adj'!F99</f>
        <v>200000</v>
      </c>
      <c r="F99" s="26">
        <f>'[1]BYDEPT-adj'!AE99</f>
        <v>0</v>
      </c>
      <c r="G99" s="153">
        <f>E99+F99</f>
        <v>200000</v>
      </c>
      <c r="H99" s="154">
        <f>'[1]BYDEPT-adj'!BD99</f>
        <v>0</v>
      </c>
      <c r="I99" s="117">
        <f t="shared" si="12"/>
        <v>0</v>
      </c>
      <c r="J99" s="154">
        <f>G99-H99</f>
        <v>200000</v>
      </c>
      <c r="L99" s="154"/>
    </row>
    <row r="100" spans="1:13" ht="14.25" hidden="1" customHeight="1" x14ac:dyDescent="0.2">
      <c r="A100" s="152"/>
      <c r="B100" s="25"/>
      <c r="C100" s="25"/>
      <c r="D100" s="25"/>
      <c r="E100" s="26"/>
      <c r="F100" s="104"/>
      <c r="G100" s="153"/>
      <c r="H100" s="168"/>
      <c r="I100" s="169"/>
      <c r="J100" s="168"/>
      <c r="L100" s="168"/>
    </row>
    <row r="101" spans="1:13" ht="16.5" customHeight="1" x14ac:dyDescent="0.2">
      <c r="A101" s="170" t="s">
        <v>142</v>
      </c>
      <c r="B101" s="88"/>
      <c r="C101" s="88"/>
      <c r="D101" s="88"/>
      <c r="E101" s="26">
        <f>'[1]BYDEPT-adj'!F101</f>
        <v>2500000</v>
      </c>
      <c r="F101" s="26">
        <f>'[1]BYDEPT-adj'!AE101</f>
        <v>0</v>
      </c>
      <c r="G101" s="153">
        <f t="shared" ref="G101:G109" si="13">E101+F101</f>
        <v>2500000</v>
      </c>
      <c r="H101" s="154">
        <f>'[1]BYDEPT-adj'!BD101</f>
        <v>84448</v>
      </c>
      <c r="I101" s="117">
        <f t="shared" ref="I101:I108" si="14">H101/G101</f>
        <v>3.3779200000000002E-2</v>
      </c>
      <c r="J101" s="154">
        <f t="shared" ref="J101:J109" si="15">G101-H101</f>
        <v>2415552</v>
      </c>
      <c r="K101" s="159"/>
      <c r="L101" s="154"/>
    </row>
    <row r="102" spans="1:13" ht="16.5" hidden="1" customHeight="1" x14ac:dyDescent="0.2">
      <c r="A102" s="170" t="s">
        <v>220</v>
      </c>
      <c r="B102" s="88"/>
      <c r="C102" s="88"/>
      <c r="D102" s="88"/>
      <c r="E102" s="26"/>
      <c r="F102" s="26"/>
      <c r="G102" s="153"/>
      <c r="H102" s="154"/>
      <c r="I102" s="117"/>
      <c r="J102" s="154"/>
      <c r="L102" s="154"/>
    </row>
    <row r="103" spans="1:13" ht="16.5" hidden="1" customHeight="1" x14ac:dyDescent="0.2">
      <c r="A103" s="28" t="s">
        <v>143</v>
      </c>
      <c r="B103" s="166"/>
      <c r="C103" s="166"/>
      <c r="D103" s="166"/>
      <c r="E103" s="26">
        <f>'[1]BYDEPT-adj'!F103</f>
        <v>0</v>
      </c>
      <c r="F103" s="26">
        <f>'[1]BYDEPT-adj'!AE103</f>
        <v>0</v>
      </c>
      <c r="G103" s="153">
        <f t="shared" si="13"/>
        <v>0</v>
      </c>
      <c r="H103" s="154">
        <f>'[1]BYDEPT-adj'!BD103</f>
        <v>0</v>
      </c>
      <c r="I103" s="117"/>
      <c r="J103" s="154">
        <f t="shared" si="15"/>
        <v>0</v>
      </c>
      <c r="L103" s="154"/>
    </row>
    <row r="104" spans="1:13" ht="16.5" hidden="1" customHeight="1" x14ac:dyDescent="0.2">
      <c r="A104" s="28" t="s">
        <v>221</v>
      </c>
      <c r="B104" s="166"/>
      <c r="C104" s="166"/>
      <c r="D104" s="166"/>
      <c r="E104" s="26"/>
      <c r="F104" s="26"/>
      <c r="G104" s="153"/>
      <c r="H104" s="154"/>
      <c r="I104" s="117"/>
      <c r="J104" s="154"/>
      <c r="L104" s="154"/>
    </row>
    <row r="105" spans="1:13" ht="16.5" hidden="1" customHeight="1" x14ac:dyDescent="0.2">
      <c r="A105" s="28" t="s">
        <v>144</v>
      </c>
      <c r="B105" s="166"/>
      <c r="C105" s="166"/>
      <c r="D105" s="166"/>
      <c r="E105" s="26">
        <f>'[1]BYDEPT-adj'!F105</f>
        <v>0</v>
      </c>
      <c r="F105" s="26">
        <f>'[1]BYDEPT-adj'!AE105</f>
        <v>0</v>
      </c>
      <c r="G105" s="153">
        <f t="shared" si="13"/>
        <v>0</v>
      </c>
      <c r="H105" s="154">
        <f>'[1]BYDEPT-adj'!BD105</f>
        <v>0</v>
      </c>
      <c r="I105" s="117"/>
      <c r="J105" s="154">
        <f t="shared" si="15"/>
        <v>0</v>
      </c>
      <c r="L105" s="154"/>
    </row>
    <row r="106" spans="1:13" ht="16.5" customHeight="1" x14ac:dyDescent="0.2">
      <c r="A106" s="28" t="s">
        <v>222</v>
      </c>
      <c r="B106" s="166"/>
      <c r="C106" s="166"/>
      <c r="D106" s="166"/>
      <c r="E106" s="26">
        <f>'[1]BYDEPT-adj'!F106</f>
        <v>96261997</v>
      </c>
      <c r="F106" s="26">
        <f>'[1]BYDEPT-adj'!AE106</f>
        <v>0</v>
      </c>
      <c r="G106" s="153">
        <f t="shared" si="13"/>
        <v>96261997</v>
      </c>
      <c r="H106" s="154">
        <f>'[1]BYDEPT-adj'!BD106</f>
        <v>21332216</v>
      </c>
      <c r="I106" s="117">
        <f t="shared" si="14"/>
        <v>0.22160579112024864</v>
      </c>
      <c r="J106" s="154">
        <f t="shared" si="15"/>
        <v>74929781</v>
      </c>
      <c r="K106" s="159"/>
      <c r="L106" s="154"/>
    </row>
    <row r="107" spans="1:13" ht="16.5" customHeight="1" x14ac:dyDescent="0.2">
      <c r="A107" s="170" t="s">
        <v>223</v>
      </c>
      <c r="B107" s="88"/>
      <c r="C107" s="88"/>
      <c r="D107" s="88"/>
      <c r="E107" s="26">
        <f>'[1]BYDEPT-adj'!F107</f>
        <v>38895531</v>
      </c>
      <c r="F107" s="26">
        <f>'[1]BYDEPT-adj'!AE107</f>
        <v>0</v>
      </c>
      <c r="G107" s="153">
        <f t="shared" si="13"/>
        <v>38895531</v>
      </c>
      <c r="H107" s="154">
        <f>'[1]BYDEPT-adj'!BD107</f>
        <v>1505000</v>
      </c>
      <c r="I107" s="117">
        <f t="shared" si="14"/>
        <v>3.8693391279322038E-2</v>
      </c>
      <c r="J107" s="154">
        <f t="shared" si="15"/>
        <v>37390531</v>
      </c>
      <c r="L107" s="154"/>
      <c r="M107" s="159"/>
    </row>
    <row r="108" spans="1:13" ht="16.5" customHeight="1" x14ac:dyDescent="0.2">
      <c r="A108" s="28" t="s">
        <v>192</v>
      </c>
      <c r="B108" s="166"/>
      <c r="C108" s="166"/>
      <c r="D108" s="166"/>
      <c r="E108" s="26">
        <f>'[1]BYDEPT-adj'!F108</f>
        <v>109973021</v>
      </c>
      <c r="F108" s="26">
        <f>'[1]BYDEPT-adj'!AE108</f>
        <v>0</v>
      </c>
      <c r="G108" s="153">
        <f t="shared" si="13"/>
        <v>109973021</v>
      </c>
      <c r="H108" s="154">
        <f>'[1]BYDEPT-adj'!BD108</f>
        <v>40924186</v>
      </c>
      <c r="I108" s="117">
        <f t="shared" si="14"/>
        <v>0.3721293243367389</v>
      </c>
      <c r="J108" s="154">
        <f t="shared" si="15"/>
        <v>69048835</v>
      </c>
      <c r="L108" s="154"/>
    </row>
    <row r="109" spans="1:13" ht="16.5" hidden="1" customHeight="1" x14ac:dyDescent="0.2">
      <c r="A109" s="28" t="s">
        <v>224</v>
      </c>
      <c r="B109" s="88"/>
      <c r="C109" s="166"/>
      <c r="D109" s="171"/>
      <c r="E109" s="26">
        <f>'[1]BYDEPT-adj'!F109</f>
        <v>0</v>
      </c>
      <c r="F109" s="26">
        <f>'[1]BYDEPT-adj'!AE109</f>
        <v>0</v>
      </c>
      <c r="G109" s="153">
        <f t="shared" si="13"/>
        <v>0</v>
      </c>
      <c r="H109" s="154">
        <f>'[1]BYDEPT-adj'!BD109</f>
        <v>0</v>
      </c>
      <c r="I109" s="117"/>
      <c r="J109" s="154">
        <f t="shared" si="15"/>
        <v>0</v>
      </c>
      <c r="L109" s="154"/>
    </row>
    <row r="110" spans="1:13" ht="16.5" customHeight="1" x14ac:dyDescent="0.2">
      <c r="A110" s="172"/>
      <c r="B110" s="36"/>
      <c r="C110" s="93"/>
      <c r="D110" s="36"/>
      <c r="E110" s="173"/>
      <c r="F110" s="173"/>
      <c r="G110" s="174"/>
      <c r="H110" s="175"/>
      <c r="I110" s="169"/>
      <c r="J110" s="175"/>
      <c r="L110" s="175"/>
    </row>
    <row r="111" spans="1:13" ht="16.5" customHeight="1" x14ac:dyDescent="0.2">
      <c r="A111" s="160" t="s">
        <v>289</v>
      </c>
      <c r="B111" s="43"/>
      <c r="C111" s="176"/>
      <c r="D111" s="177"/>
      <c r="E111" s="62">
        <f>SUM(E112:E116)+SUM(E119:E122)</f>
        <v>930695404</v>
      </c>
      <c r="F111" s="62">
        <f>SUM(F112:F116)+SUM(F119:F122)</f>
        <v>0</v>
      </c>
      <c r="G111" s="178">
        <f>SUM(G112:G116)+SUM(G119:G122)</f>
        <v>930695404</v>
      </c>
      <c r="H111" s="179">
        <f>SUM(H112:H116)+SUM(H119:H122)</f>
        <v>865686766</v>
      </c>
      <c r="I111" s="180">
        <f t="shared" ref="I111:I122" si="16">H111/G111</f>
        <v>0.93015046843403126</v>
      </c>
      <c r="J111" s="179">
        <f>SUM(J112:J116)+SUM(J119:J122)</f>
        <v>65008638</v>
      </c>
      <c r="L111" s="179"/>
    </row>
    <row r="112" spans="1:13" ht="16.5" customHeight="1" x14ac:dyDescent="0.2">
      <c r="A112" s="103" t="s">
        <v>158</v>
      </c>
      <c r="B112" s="55"/>
      <c r="C112" s="89"/>
      <c r="D112" s="80"/>
      <c r="E112" s="26">
        <f>'[1]BYDEPT-adj'!F112</f>
        <v>31240142</v>
      </c>
      <c r="F112" s="26">
        <f>'[1]BYDEPT-adj'!AE112</f>
        <v>0</v>
      </c>
      <c r="G112" s="153">
        <f>E112+F112</f>
        <v>31240142</v>
      </c>
      <c r="H112" s="154">
        <f>'[1]BYDEPT-adj'!BD112</f>
        <v>32818275</v>
      </c>
      <c r="I112" s="117">
        <f t="shared" si="16"/>
        <v>1.0505161916357486</v>
      </c>
      <c r="J112" s="154">
        <f>G112-H112</f>
        <v>-1578133</v>
      </c>
      <c r="L112" s="154"/>
    </row>
    <row r="113" spans="1:12" ht="16.5" customHeight="1" x14ac:dyDescent="0.2">
      <c r="A113" s="181" t="s">
        <v>159</v>
      </c>
      <c r="B113" s="25"/>
      <c r="C113" s="104"/>
      <c r="D113" s="182"/>
      <c r="E113" s="26">
        <f>'[1]BYDEPT-adj'!F113</f>
        <v>428619518</v>
      </c>
      <c r="F113" s="26">
        <f>'[1]BYDEPT-adj'!AE113</f>
        <v>0</v>
      </c>
      <c r="G113" s="153">
        <f>E113+F113</f>
        <v>428619518</v>
      </c>
      <c r="H113" s="154">
        <f>'[1]BYDEPT-adj'!BD113</f>
        <v>428619518</v>
      </c>
      <c r="I113" s="117">
        <f t="shared" si="16"/>
        <v>1</v>
      </c>
      <c r="J113" s="154">
        <f>G113-H113</f>
        <v>0</v>
      </c>
      <c r="L113" s="154"/>
    </row>
    <row r="114" spans="1:12" ht="16.5" customHeight="1" x14ac:dyDescent="0.2">
      <c r="A114" s="67" t="s">
        <v>277</v>
      </c>
      <c r="B114" s="67"/>
      <c r="C114" s="89"/>
      <c r="D114" s="80"/>
      <c r="E114" s="26">
        <f>'[1]BYDEPT-adj'!F114</f>
        <v>331</v>
      </c>
      <c r="F114" s="26">
        <f>'[1]BYDEPT-adj'!AE114</f>
        <v>0</v>
      </c>
      <c r="G114" s="153">
        <f>E114+F114</f>
        <v>331</v>
      </c>
      <c r="H114" s="154">
        <f>'[1]BYDEPT-adj'!BD114</f>
        <v>331</v>
      </c>
      <c r="I114" s="117">
        <f t="shared" si="16"/>
        <v>1</v>
      </c>
      <c r="J114" s="154">
        <f>G114-H114</f>
        <v>0</v>
      </c>
      <c r="L114" s="154"/>
    </row>
    <row r="115" spans="1:12" ht="16.5" customHeight="1" x14ac:dyDescent="0.2">
      <c r="A115" s="183" t="s">
        <v>93</v>
      </c>
      <c r="B115" s="89"/>
      <c r="C115" s="89"/>
      <c r="D115" s="89"/>
      <c r="E115" s="26">
        <f>'[1]BYDEPT-adj'!F115</f>
        <v>64410</v>
      </c>
      <c r="F115" s="26">
        <f>'[1]BYDEPT-adj'!AE115</f>
        <v>0</v>
      </c>
      <c r="G115" s="153">
        <f>E115+F115</f>
        <v>64410</v>
      </c>
      <c r="H115" s="154">
        <f>'[1]BYDEPT-adj'!BD115</f>
        <v>64410</v>
      </c>
      <c r="I115" s="117">
        <f t="shared" si="16"/>
        <v>1</v>
      </c>
      <c r="J115" s="154">
        <f>G115-H115</f>
        <v>0</v>
      </c>
      <c r="L115" s="154"/>
    </row>
    <row r="116" spans="1:12" ht="16.5" customHeight="1" x14ac:dyDescent="0.2">
      <c r="A116" s="103" t="s">
        <v>160</v>
      </c>
      <c r="B116" s="80"/>
      <c r="C116" s="80"/>
      <c r="D116" s="80"/>
      <c r="E116" s="76">
        <f>SUM(E117:E118)</f>
        <v>25999003</v>
      </c>
      <c r="F116" s="76">
        <f>SUM(F117:F118)</f>
        <v>0</v>
      </c>
      <c r="G116" s="184">
        <f>SUM(G117:G118)</f>
        <v>25999003</v>
      </c>
      <c r="H116" s="185">
        <f>SUM(H117:H118)</f>
        <v>8704482</v>
      </c>
      <c r="I116" s="158">
        <f t="shared" si="16"/>
        <v>0.33480060754637397</v>
      </c>
      <c r="J116" s="185">
        <f>SUM(J117:J118)</f>
        <v>17294521</v>
      </c>
      <c r="L116" s="185"/>
    </row>
    <row r="117" spans="1:12" ht="16.5" customHeight="1" x14ac:dyDescent="0.2">
      <c r="A117" s="103" t="s">
        <v>225</v>
      </c>
      <c r="B117" s="80"/>
      <c r="C117" s="80"/>
      <c r="D117" s="80"/>
      <c r="E117" s="26">
        <f>'[1]BYDEPT-adj'!F117</f>
        <v>13090992</v>
      </c>
      <c r="F117" s="26">
        <f>'[1]BYDEPT-adj'!AE117</f>
        <v>0</v>
      </c>
      <c r="G117" s="153">
        <f t="shared" ref="G117:G122" si="17">E117+F117</f>
        <v>13090992</v>
      </c>
      <c r="H117" s="154">
        <f>'[1]BYDEPT-adj'!BD117</f>
        <v>1662698</v>
      </c>
      <c r="I117" s="117"/>
      <c r="J117" s="154">
        <f t="shared" ref="J117:J122" si="18">G117-H117</f>
        <v>11428294</v>
      </c>
      <c r="L117" s="154"/>
    </row>
    <row r="118" spans="1:12" ht="16.5" customHeight="1" x14ac:dyDescent="0.2">
      <c r="A118" s="103" t="s">
        <v>161</v>
      </c>
      <c r="B118" s="80"/>
      <c r="C118" s="80"/>
      <c r="D118" s="80"/>
      <c r="E118" s="26">
        <f>'[1]BYDEPT-adj'!F118</f>
        <v>12908011</v>
      </c>
      <c r="F118" s="26">
        <f>'[1]BYDEPT-adj'!AE118</f>
        <v>0</v>
      </c>
      <c r="G118" s="153">
        <f t="shared" si="17"/>
        <v>12908011</v>
      </c>
      <c r="H118" s="154">
        <f>'[1]BYDEPT-adj'!BD118</f>
        <v>7041784</v>
      </c>
      <c r="I118" s="117">
        <f t="shared" si="16"/>
        <v>0.54553594663035232</v>
      </c>
      <c r="J118" s="154">
        <f t="shared" si="18"/>
        <v>5866227</v>
      </c>
      <c r="L118" s="154"/>
    </row>
    <row r="119" spans="1:12" ht="16.5" customHeight="1" x14ac:dyDescent="0.2">
      <c r="A119" s="186" t="s">
        <v>87</v>
      </c>
      <c r="B119" s="67"/>
      <c r="C119" s="67"/>
      <c r="D119" s="67"/>
      <c r="E119" s="26"/>
      <c r="F119" s="26"/>
      <c r="G119" s="153"/>
      <c r="H119" s="154"/>
      <c r="I119" s="117"/>
      <c r="J119" s="154"/>
      <c r="L119" s="154"/>
    </row>
    <row r="120" spans="1:12" ht="15.75" customHeight="1" x14ac:dyDescent="0.2">
      <c r="A120" s="186" t="s">
        <v>88</v>
      </c>
      <c r="B120" s="67"/>
      <c r="C120" s="67"/>
      <c r="D120" s="67"/>
      <c r="E120" s="26">
        <f>'[1]BYDEPT-adj'!F120</f>
        <v>26500000</v>
      </c>
      <c r="F120" s="26">
        <f>'[1]BYDEPT-adj'!AE120</f>
        <v>0</v>
      </c>
      <c r="G120" s="153">
        <f t="shared" si="17"/>
        <v>26500000</v>
      </c>
      <c r="H120" s="154">
        <f>'[1]BYDEPT-adj'!BD120</f>
        <v>737000</v>
      </c>
      <c r="I120" s="117">
        <f t="shared" si="16"/>
        <v>2.781132075471698E-2</v>
      </c>
      <c r="J120" s="154">
        <f t="shared" si="18"/>
        <v>25763000</v>
      </c>
      <c r="L120" s="154"/>
    </row>
    <row r="121" spans="1:12" ht="16.5" customHeight="1" x14ac:dyDescent="0.2">
      <c r="A121" s="186" t="s">
        <v>89</v>
      </c>
      <c r="B121" s="67"/>
      <c r="C121" s="67"/>
      <c r="D121" s="67"/>
      <c r="E121" s="26">
        <f>'[1]BYDEPT-adj'!F121</f>
        <v>392797000</v>
      </c>
      <c r="F121" s="26">
        <f>'[1]BYDEPT-adj'!AE121</f>
        <v>0</v>
      </c>
      <c r="G121" s="153">
        <f t="shared" si="17"/>
        <v>392797000</v>
      </c>
      <c r="H121" s="154">
        <f>'[1]BYDEPT-adj'!BD121</f>
        <v>392797000</v>
      </c>
      <c r="I121" s="117">
        <f t="shared" si="16"/>
        <v>1</v>
      </c>
      <c r="J121" s="154">
        <f t="shared" si="18"/>
        <v>0</v>
      </c>
      <c r="L121" s="154"/>
    </row>
    <row r="122" spans="1:12" ht="16.5" customHeight="1" x14ac:dyDescent="0.2">
      <c r="A122" s="168" t="s">
        <v>162</v>
      </c>
      <c r="B122" s="182"/>
      <c r="C122" s="182"/>
      <c r="D122" s="182"/>
      <c r="E122" s="26">
        <f>'[1]BYDEPT-adj'!F122</f>
        <v>25475000</v>
      </c>
      <c r="F122" s="26">
        <f>'[1]BYDEPT-adj'!AE122</f>
        <v>0</v>
      </c>
      <c r="G122" s="153">
        <f t="shared" si="17"/>
        <v>25475000</v>
      </c>
      <c r="H122" s="154">
        <f>'[1]BYDEPT-adj'!BD122</f>
        <v>1945750</v>
      </c>
      <c r="I122" s="117">
        <f t="shared" si="16"/>
        <v>7.6378802747791949E-2</v>
      </c>
      <c r="J122" s="154">
        <f t="shared" si="18"/>
        <v>23529250</v>
      </c>
      <c r="L122" s="154"/>
    </row>
    <row r="123" spans="1:12" ht="8.25" customHeight="1" x14ac:dyDescent="0.2">
      <c r="A123" s="56"/>
      <c r="B123" s="56"/>
      <c r="C123" s="56"/>
      <c r="D123" s="56"/>
      <c r="E123" s="26"/>
      <c r="F123" s="26"/>
      <c r="G123" s="153"/>
      <c r="H123" s="154"/>
      <c r="I123" s="117"/>
      <c r="J123" s="154"/>
      <c r="L123" s="154"/>
    </row>
    <row r="124" spans="1:12" ht="15.95" customHeight="1" x14ac:dyDescent="0.2">
      <c r="A124" s="160" t="s">
        <v>90</v>
      </c>
      <c r="B124" s="43"/>
      <c r="C124" s="43"/>
      <c r="D124" s="43"/>
      <c r="E124" s="187">
        <f>E111+E7</f>
        <v>3001800000</v>
      </c>
      <c r="F124" s="187">
        <f>F111+F7</f>
        <v>0</v>
      </c>
      <c r="G124" s="188">
        <f>G111+G7</f>
        <v>3001800000</v>
      </c>
      <c r="H124" s="189">
        <f>H111+H7</f>
        <v>2486443814</v>
      </c>
      <c r="I124" s="190">
        <f>H124/G124</f>
        <v>0.8283176140982077</v>
      </c>
      <c r="J124" s="189">
        <f>J111+J7</f>
        <v>515356186</v>
      </c>
      <c r="L124" s="179"/>
    </row>
    <row r="125" spans="1:12" s="150" customFormat="1" ht="6.75" customHeight="1" x14ac:dyDescent="0.2">
      <c r="A125" s="160"/>
      <c r="B125" s="43"/>
      <c r="C125" s="43"/>
      <c r="D125" s="43"/>
      <c r="E125" s="93"/>
      <c r="F125" s="93"/>
      <c r="G125" s="191"/>
      <c r="H125" s="192"/>
      <c r="I125" s="193"/>
      <c r="J125" s="192"/>
      <c r="L125" s="192"/>
    </row>
    <row r="126" spans="1:12" s="150" customFormat="1" ht="16.5" customHeight="1" x14ac:dyDescent="0.2">
      <c r="A126" s="160" t="s">
        <v>264</v>
      </c>
      <c r="B126" s="43"/>
      <c r="C126" s="43"/>
      <c r="D126" s="43"/>
      <c r="E126" s="187">
        <f>E127+E247+E249</f>
        <v>0</v>
      </c>
      <c r="F126" s="194">
        <f>F127+F247+F249</f>
        <v>0</v>
      </c>
      <c r="G126" s="188">
        <f>G127+G247+G249</f>
        <v>0</v>
      </c>
      <c r="H126" s="189">
        <f>H127+H247+H249</f>
        <v>19030726</v>
      </c>
      <c r="I126" s="190"/>
      <c r="J126" s="189">
        <f>J127+J247+J249</f>
        <v>-19030726</v>
      </c>
      <c r="K126" s="151"/>
      <c r="L126" s="179"/>
    </row>
    <row r="127" spans="1:12" s="150" customFormat="1" ht="16.5" customHeight="1" x14ac:dyDescent="0.2">
      <c r="A127" s="195" t="s">
        <v>315</v>
      </c>
      <c r="B127" s="196">
        <f t="shared" ref="B127:H127" si="19">B128+B232</f>
        <v>66263711</v>
      </c>
      <c r="C127" s="196">
        <f t="shared" si="19"/>
        <v>0</v>
      </c>
      <c r="D127" s="197">
        <f t="shared" si="19"/>
        <v>66263711</v>
      </c>
      <c r="E127" s="62">
        <f t="shared" si="19"/>
        <v>0</v>
      </c>
      <c r="F127" s="198">
        <f t="shared" si="19"/>
        <v>0</v>
      </c>
      <c r="G127" s="178">
        <f t="shared" si="19"/>
        <v>0</v>
      </c>
      <c r="H127" s="179">
        <f t="shared" si="19"/>
        <v>17049986</v>
      </c>
      <c r="I127" s="180"/>
      <c r="J127" s="179">
        <f>J128+J232</f>
        <v>-17049986</v>
      </c>
      <c r="K127" s="151"/>
      <c r="L127" s="179">
        <f>L128+L232</f>
        <v>49213725</v>
      </c>
    </row>
    <row r="128" spans="1:12" ht="19.5" customHeight="1" x14ac:dyDescent="0.2">
      <c r="A128" s="199" t="s">
        <v>316</v>
      </c>
      <c r="B128" s="141">
        <f t="shared" ref="B128:H128" si="20">B129+B213</f>
        <v>66263711</v>
      </c>
      <c r="C128" s="141">
        <f t="shared" si="20"/>
        <v>0</v>
      </c>
      <c r="D128" s="141">
        <f t="shared" si="20"/>
        <v>66263711</v>
      </c>
      <c r="E128" s="141">
        <f t="shared" si="20"/>
        <v>0</v>
      </c>
      <c r="F128" s="200">
        <f t="shared" si="20"/>
        <v>0</v>
      </c>
      <c r="G128" s="142">
        <f t="shared" si="20"/>
        <v>0</v>
      </c>
      <c r="H128" s="201">
        <f t="shared" si="20"/>
        <v>17049986</v>
      </c>
      <c r="I128" s="202"/>
      <c r="J128" s="201">
        <f>J129+J213</f>
        <v>-17049986</v>
      </c>
      <c r="L128" s="201">
        <f>L129+L213</f>
        <v>49213725</v>
      </c>
    </row>
    <row r="129" spans="1:12" s="150" customFormat="1" ht="18.75" customHeight="1" x14ac:dyDescent="0.2">
      <c r="A129" s="203" t="s">
        <v>91</v>
      </c>
      <c r="B129" s="146">
        <f t="shared" ref="B129:H129" si="21">SUM(B130:B136)+SUM(B139:B144)+SUM(B147:B149)+SUM(B152:B153)+SUM(B156:B172)</f>
        <v>28179069</v>
      </c>
      <c r="C129" s="146">
        <f t="shared" si="21"/>
        <v>0</v>
      </c>
      <c r="D129" s="146">
        <f t="shared" si="21"/>
        <v>28179069</v>
      </c>
      <c r="E129" s="146">
        <f t="shared" si="21"/>
        <v>0</v>
      </c>
      <c r="F129" s="204">
        <f t="shared" si="21"/>
        <v>0</v>
      </c>
      <c r="G129" s="147">
        <f t="shared" si="21"/>
        <v>0</v>
      </c>
      <c r="H129" s="148">
        <f t="shared" si="21"/>
        <v>5239035</v>
      </c>
      <c r="I129" s="205"/>
      <c r="J129" s="148">
        <f>SUM(J130:J136)+SUM(J139:J144)+SUM(J147:J149)+SUM(J152:J153)+SUM(J156:J172)</f>
        <v>-5239035</v>
      </c>
      <c r="L129" s="148">
        <f>SUM(L130:L136)+SUM(L139:L144)+SUM(L147:L149)+SUM(L152:L153)+SUM(L156:L172)</f>
        <v>22940034</v>
      </c>
    </row>
    <row r="130" spans="1:12" ht="18" hidden="1" customHeight="1" x14ac:dyDescent="0.2">
      <c r="A130" s="170" t="s">
        <v>18</v>
      </c>
      <c r="B130" s="25"/>
      <c r="C130" s="25"/>
      <c r="D130" s="25"/>
      <c r="E130" s="26"/>
      <c r="F130" s="206"/>
      <c r="G130" s="153">
        <f t="shared" ref="G130:G135" si="22">E130+F130</f>
        <v>0</v>
      </c>
      <c r="H130" s="154">
        <f>'[1]BYDEPT-adj'!BD130</f>
        <v>0</v>
      </c>
      <c r="I130" s="207"/>
      <c r="J130" s="154">
        <f t="shared" ref="J130:J135" si="23">G130-H130</f>
        <v>0</v>
      </c>
      <c r="L130" s="154">
        <f>B130-H130</f>
        <v>0</v>
      </c>
    </row>
    <row r="131" spans="1:12" ht="16.5" hidden="1" customHeight="1" x14ac:dyDescent="0.2">
      <c r="A131" s="170" t="s">
        <v>19</v>
      </c>
      <c r="B131" s="25"/>
      <c r="C131" s="25"/>
      <c r="D131" s="25"/>
      <c r="E131" s="26"/>
      <c r="F131" s="206"/>
      <c r="G131" s="153">
        <f t="shared" si="22"/>
        <v>0</v>
      </c>
      <c r="H131" s="154">
        <f>'[1]BYDEPT-adj'!BD131</f>
        <v>0</v>
      </c>
      <c r="I131" s="207"/>
      <c r="J131" s="154">
        <f t="shared" si="23"/>
        <v>0</v>
      </c>
      <c r="L131" s="154">
        <f>B131-H131</f>
        <v>0</v>
      </c>
    </row>
    <row r="132" spans="1:12" ht="17.25" hidden="1" customHeight="1" x14ac:dyDescent="0.2">
      <c r="A132" s="170" t="s">
        <v>20</v>
      </c>
      <c r="B132" s="25"/>
      <c r="C132" s="25"/>
      <c r="D132" s="25"/>
      <c r="E132" s="26"/>
      <c r="F132" s="206"/>
      <c r="G132" s="153">
        <f t="shared" si="22"/>
        <v>0</v>
      </c>
      <c r="H132" s="154">
        <f>'[1]BYDEPT-adj'!BD132</f>
        <v>0</v>
      </c>
      <c r="I132" s="207"/>
      <c r="J132" s="154">
        <f t="shared" si="23"/>
        <v>0</v>
      </c>
      <c r="L132" s="154">
        <f>B132-H132</f>
        <v>0</v>
      </c>
    </row>
    <row r="133" spans="1:12" ht="16.5" customHeight="1" x14ac:dyDescent="0.2">
      <c r="A133" s="170" t="s">
        <v>21</v>
      </c>
      <c r="B133" s="25">
        <v>101000</v>
      </c>
      <c r="C133" s="25"/>
      <c r="D133" s="25">
        <f>C133+B133</f>
        <v>101000</v>
      </c>
      <c r="E133" s="26"/>
      <c r="F133" s="206"/>
      <c r="G133" s="153">
        <f t="shared" si="22"/>
        <v>0</v>
      </c>
      <c r="H133" s="154">
        <f>'[1]BYDEPT-adj'!BD133</f>
        <v>0</v>
      </c>
      <c r="I133" s="207"/>
      <c r="J133" s="154">
        <f t="shared" si="23"/>
        <v>0</v>
      </c>
      <c r="L133" s="154">
        <f>D133-H133</f>
        <v>101000</v>
      </c>
    </row>
    <row r="134" spans="1:12" ht="16.5" customHeight="1" x14ac:dyDescent="0.2">
      <c r="A134" s="170" t="s">
        <v>22</v>
      </c>
      <c r="B134" s="25">
        <v>893500</v>
      </c>
      <c r="C134" s="25"/>
      <c r="D134" s="25">
        <f>C134+B134</f>
        <v>893500</v>
      </c>
      <c r="E134" s="26"/>
      <c r="F134" s="206"/>
      <c r="G134" s="153">
        <f t="shared" si="22"/>
        <v>0</v>
      </c>
      <c r="H134" s="154">
        <f>'[1]BYDEPT-adj'!BD134</f>
        <v>266500</v>
      </c>
      <c r="I134" s="207"/>
      <c r="J134" s="154">
        <f t="shared" si="23"/>
        <v>-266500</v>
      </c>
      <c r="L134" s="154">
        <f>D134-H134</f>
        <v>627000</v>
      </c>
    </row>
    <row r="135" spans="1:12" ht="16.5" hidden="1" customHeight="1" x14ac:dyDescent="0.2">
      <c r="A135" s="170" t="s">
        <v>23</v>
      </c>
      <c r="B135" s="25"/>
      <c r="C135" s="25"/>
      <c r="D135" s="25"/>
      <c r="E135" s="26"/>
      <c r="F135" s="206"/>
      <c r="G135" s="153">
        <f t="shared" si="22"/>
        <v>0</v>
      </c>
      <c r="H135" s="154">
        <f>'[1]BYDEPT-adj'!BD135</f>
        <v>0</v>
      </c>
      <c r="I135" s="207"/>
      <c r="J135" s="154">
        <f t="shared" si="23"/>
        <v>0</v>
      </c>
      <c r="L135" s="154">
        <f>D135-H135</f>
        <v>0</v>
      </c>
    </row>
    <row r="136" spans="1:12" ht="15.75" customHeight="1" x14ac:dyDescent="0.2">
      <c r="A136" s="170" t="s">
        <v>24</v>
      </c>
      <c r="B136" s="26">
        <f t="shared" ref="B136:H136" si="24">SUM(B137:B138)</f>
        <v>1214870</v>
      </c>
      <c r="C136" s="26">
        <f t="shared" si="24"/>
        <v>0</v>
      </c>
      <c r="D136" s="26">
        <f t="shared" si="24"/>
        <v>1214870</v>
      </c>
      <c r="E136" s="26">
        <f t="shared" si="24"/>
        <v>0</v>
      </c>
      <c r="F136" s="206">
        <f t="shared" si="24"/>
        <v>0</v>
      </c>
      <c r="G136" s="153">
        <f t="shared" si="24"/>
        <v>0</v>
      </c>
      <c r="H136" s="154">
        <f t="shared" si="24"/>
        <v>300402</v>
      </c>
      <c r="I136" s="207"/>
      <c r="J136" s="154">
        <f>SUM(J137:J138)</f>
        <v>-300402</v>
      </c>
      <c r="L136" s="154">
        <f>SUM(L137:L138)</f>
        <v>914468</v>
      </c>
    </row>
    <row r="137" spans="1:12" ht="15.75" hidden="1" customHeight="1" x14ac:dyDescent="0.2">
      <c r="A137" s="170" t="s">
        <v>25</v>
      </c>
      <c r="B137" s="25">
        <f>88128+1126742</f>
        <v>1214870</v>
      </c>
      <c r="C137" s="25"/>
      <c r="D137" s="25">
        <f t="shared" ref="D137:D143" si="25">C137+B137</f>
        <v>1214870</v>
      </c>
      <c r="E137" s="26"/>
      <c r="F137" s="206"/>
      <c r="G137" s="153">
        <f t="shared" ref="G137:G143" si="26">E137+F137</f>
        <v>0</v>
      </c>
      <c r="H137" s="154">
        <f>'[1]BYDEPT-adj'!BD137</f>
        <v>300402</v>
      </c>
      <c r="I137" s="207"/>
      <c r="J137" s="154">
        <f t="shared" ref="J137:J143" si="27">G137-H137</f>
        <v>-300402</v>
      </c>
      <c r="L137" s="154">
        <f t="shared" ref="L137:L143" si="28">D137-H137</f>
        <v>914468</v>
      </c>
    </row>
    <row r="138" spans="1:12" ht="16.5" hidden="1" customHeight="1" x14ac:dyDescent="0.2">
      <c r="A138" s="170" t="s">
        <v>26</v>
      </c>
      <c r="B138" s="25"/>
      <c r="C138" s="25"/>
      <c r="D138" s="25">
        <f t="shared" si="25"/>
        <v>0</v>
      </c>
      <c r="E138" s="26"/>
      <c r="F138" s="206"/>
      <c r="G138" s="153">
        <f t="shared" si="26"/>
        <v>0</v>
      </c>
      <c r="H138" s="154">
        <f>'[1]BYDEPT-adj'!BD138</f>
        <v>0</v>
      </c>
      <c r="I138" s="207"/>
      <c r="J138" s="154">
        <f t="shared" si="27"/>
        <v>0</v>
      </c>
      <c r="L138" s="154">
        <f t="shared" si="28"/>
        <v>0</v>
      </c>
    </row>
    <row r="139" spans="1:12" ht="16.5" customHeight="1" x14ac:dyDescent="0.2">
      <c r="A139" s="170" t="s">
        <v>27</v>
      </c>
      <c r="B139" s="25">
        <f>180990+116000</f>
        <v>296990</v>
      </c>
      <c r="C139" s="25"/>
      <c r="D139" s="25">
        <f t="shared" si="25"/>
        <v>296990</v>
      </c>
      <c r="E139" s="26"/>
      <c r="F139" s="206"/>
      <c r="G139" s="153">
        <f t="shared" si="26"/>
        <v>0</v>
      </c>
      <c r="H139" s="154">
        <f>'[1]BYDEPT-adj'!BD139</f>
        <v>0</v>
      </c>
      <c r="I139" s="207"/>
      <c r="J139" s="154">
        <f t="shared" si="27"/>
        <v>0</v>
      </c>
      <c r="L139" s="154">
        <f t="shared" si="28"/>
        <v>296990</v>
      </c>
    </row>
    <row r="140" spans="1:12" ht="16.5" customHeight="1" x14ac:dyDescent="0.2">
      <c r="A140" s="170" t="s">
        <v>28</v>
      </c>
      <c r="B140" s="25">
        <f>500</f>
        <v>500</v>
      </c>
      <c r="C140" s="25"/>
      <c r="D140" s="25">
        <f t="shared" si="25"/>
        <v>500</v>
      </c>
      <c r="E140" s="26"/>
      <c r="F140" s="206"/>
      <c r="G140" s="153">
        <f t="shared" si="26"/>
        <v>0</v>
      </c>
      <c r="H140" s="154">
        <f>'[1]BYDEPT-adj'!BD140</f>
        <v>0</v>
      </c>
      <c r="I140" s="207"/>
      <c r="J140" s="154">
        <f t="shared" si="27"/>
        <v>0</v>
      </c>
      <c r="L140" s="154">
        <f t="shared" si="28"/>
        <v>500</v>
      </c>
    </row>
    <row r="141" spans="1:12" ht="16.5" customHeight="1" x14ac:dyDescent="0.2">
      <c r="A141" s="170" t="s">
        <v>29</v>
      </c>
      <c r="B141" s="25">
        <f>70690</f>
        <v>70690</v>
      </c>
      <c r="C141" s="25"/>
      <c r="D141" s="25">
        <f t="shared" si="25"/>
        <v>70690</v>
      </c>
      <c r="E141" s="26"/>
      <c r="F141" s="206"/>
      <c r="G141" s="153">
        <f t="shared" si="26"/>
        <v>0</v>
      </c>
      <c r="H141" s="154">
        <f>'[1]BYDEPT-adj'!BD141</f>
        <v>0</v>
      </c>
      <c r="I141" s="207"/>
      <c r="J141" s="154">
        <f t="shared" si="27"/>
        <v>0</v>
      </c>
      <c r="L141" s="154">
        <f t="shared" si="28"/>
        <v>70690</v>
      </c>
    </row>
    <row r="142" spans="1:12" ht="16.5" customHeight="1" x14ac:dyDescent="0.2">
      <c r="A142" s="170" t="s">
        <v>30</v>
      </c>
      <c r="B142" s="25">
        <f>260579+280884</f>
        <v>541463</v>
      </c>
      <c r="C142" s="27"/>
      <c r="D142" s="27">
        <f t="shared" si="25"/>
        <v>541463</v>
      </c>
      <c r="E142" s="26"/>
      <c r="F142" s="206"/>
      <c r="G142" s="153">
        <f t="shared" si="26"/>
        <v>0</v>
      </c>
      <c r="H142" s="154">
        <f>'[1]BYDEPT-adj'!BD142</f>
        <v>0</v>
      </c>
      <c r="I142" s="207"/>
      <c r="J142" s="154">
        <f t="shared" si="27"/>
        <v>0</v>
      </c>
      <c r="L142" s="154">
        <f t="shared" si="28"/>
        <v>541463</v>
      </c>
    </row>
    <row r="143" spans="1:12" ht="16.5" customHeight="1" x14ac:dyDescent="0.2">
      <c r="A143" s="170" t="s">
        <v>31</v>
      </c>
      <c r="B143" s="25">
        <f>290053</f>
        <v>290053</v>
      </c>
      <c r="C143" s="25"/>
      <c r="D143" s="25">
        <f t="shared" si="25"/>
        <v>290053</v>
      </c>
      <c r="E143" s="26"/>
      <c r="F143" s="206"/>
      <c r="G143" s="153">
        <f t="shared" si="26"/>
        <v>0</v>
      </c>
      <c r="H143" s="154">
        <f>'[1]BYDEPT-adj'!BD143</f>
        <v>2338</v>
      </c>
      <c r="I143" s="207"/>
      <c r="J143" s="154">
        <f t="shared" si="27"/>
        <v>-2338</v>
      </c>
      <c r="L143" s="154">
        <f t="shared" si="28"/>
        <v>287715</v>
      </c>
    </row>
    <row r="144" spans="1:12" ht="16.5" customHeight="1" x14ac:dyDescent="0.2">
      <c r="A144" s="170" t="s">
        <v>32</v>
      </c>
      <c r="B144" s="25">
        <f t="shared" ref="B144:H144" si="29">SUM(B145:B146)</f>
        <v>3492543</v>
      </c>
      <c r="C144" s="25">
        <f t="shared" si="29"/>
        <v>0</v>
      </c>
      <c r="D144" s="25">
        <f t="shared" si="29"/>
        <v>3492543</v>
      </c>
      <c r="E144" s="26">
        <f t="shared" si="29"/>
        <v>0</v>
      </c>
      <c r="F144" s="206">
        <f t="shared" si="29"/>
        <v>0</v>
      </c>
      <c r="G144" s="153">
        <f t="shared" si="29"/>
        <v>0</v>
      </c>
      <c r="H144" s="154">
        <f t="shared" si="29"/>
        <v>1426540</v>
      </c>
      <c r="I144" s="207"/>
      <c r="J144" s="154">
        <f>SUM(J145:J146)</f>
        <v>-1426540</v>
      </c>
      <c r="L144" s="154">
        <f>B144-H144</f>
        <v>2066003</v>
      </c>
    </row>
    <row r="145" spans="1:12" ht="16.5" hidden="1" customHeight="1" x14ac:dyDescent="0.2">
      <c r="A145" s="170" t="s">
        <v>25</v>
      </c>
      <c r="B145" s="25">
        <f>201399+3291144</f>
        <v>3492543</v>
      </c>
      <c r="C145" s="25"/>
      <c r="D145" s="25">
        <f>C145+B145</f>
        <v>3492543</v>
      </c>
      <c r="E145" s="26"/>
      <c r="F145" s="206"/>
      <c r="G145" s="153">
        <f>E145+F145</f>
        <v>0</v>
      </c>
      <c r="H145" s="154">
        <f>'[1]BYDEPT-adj'!BD145</f>
        <v>250000</v>
      </c>
      <c r="I145" s="207"/>
      <c r="J145" s="154">
        <f>G145-H145</f>
        <v>-250000</v>
      </c>
      <c r="L145" s="154">
        <f>D145-H145</f>
        <v>3242543</v>
      </c>
    </row>
    <row r="146" spans="1:12" ht="16.5" hidden="1" customHeight="1" x14ac:dyDescent="0.2">
      <c r="A146" s="170" t="s">
        <v>26</v>
      </c>
      <c r="B146" s="25"/>
      <c r="C146" s="25"/>
      <c r="D146" s="25">
        <f>C146+B146</f>
        <v>0</v>
      </c>
      <c r="E146" s="26"/>
      <c r="F146" s="206"/>
      <c r="G146" s="153">
        <f>E146+F146</f>
        <v>0</v>
      </c>
      <c r="H146" s="154">
        <f>'[1]BYDEPT-adj'!BD146</f>
        <v>1176540</v>
      </c>
      <c r="I146" s="207"/>
      <c r="J146" s="154">
        <f>G146-H146</f>
        <v>-1176540</v>
      </c>
      <c r="L146" s="154">
        <f>D146-H146</f>
        <v>-1176540</v>
      </c>
    </row>
    <row r="147" spans="1:12" ht="16.5" customHeight="1" x14ac:dyDescent="0.2">
      <c r="A147" s="170" t="s">
        <v>33</v>
      </c>
      <c r="B147" s="25">
        <f>700000+35000</f>
        <v>735000</v>
      </c>
      <c r="C147" s="25"/>
      <c r="D147" s="25">
        <f>C147+B147</f>
        <v>735000</v>
      </c>
      <c r="E147" s="26"/>
      <c r="F147" s="206"/>
      <c r="G147" s="153">
        <f>E147+F147</f>
        <v>0</v>
      </c>
      <c r="H147" s="154">
        <f>'[1]BYDEPT-adj'!BD147</f>
        <v>700000</v>
      </c>
      <c r="I147" s="207"/>
      <c r="J147" s="154">
        <f>G147-H147</f>
        <v>-700000</v>
      </c>
      <c r="L147" s="154">
        <f>D147-H147</f>
        <v>35000</v>
      </c>
    </row>
    <row r="148" spans="1:12" ht="16.5" customHeight="1" x14ac:dyDescent="0.2">
      <c r="A148" s="170" t="s">
        <v>34</v>
      </c>
      <c r="B148" s="25">
        <f>91584</f>
        <v>91584</v>
      </c>
      <c r="C148" s="25"/>
      <c r="D148" s="25">
        <f>SUM(B148:C148)</f>
        <v>91584</v>
      </c>
      <c r="E148" s="26"/>
      <c r="F148" s="206"/>
      <c r="G148" s="153">
        <f>E148+F148</f>
        <v>0</v>
      </c>
      <c r="H148" s="154">
        <f>'[1]BYDEPT-adj'!BD148</f>
        <v>0</v>
      </c>
      <c r="I148" s="207"/>
      <c r="J148" s="154">
        <f>G148-H148</f>
        <v>0</v>
      </c>
      <c r="L148" s="154">
        <f>D148-H148</f>
        <v>91584</v>
      </c>
    </row>
    <row r="149" spans="1:12" ht="16.5" hidden="1" customHeight="1" x14ac:dyDescent="0.2">
      <c r="A149" s="170" t="s">
        <v>35</v>
      </c>
      <c r="B149" s="25">
        <f t="shared" ref="B149:H149" si="30">SUM(B150:B151)</f>
        <v>0</v>
      </c>
      <c r="C149" s="25">
        <f t="shared" si="30"/>
        <v>0</v>
      </c>
      <c r="D149" s="25">
        <f t="shared" si="30"/>
        <v>0</v>
      </c>
      <c r="E149" s="26">
        <f t="shared" si="30"/>
        <v>0</v>
      </c>
      <c r="F149" s="206">
        <f t="shared" si="30"/>
        <v>0</v>
      </c>
      <c r="G149" s="153">
        <f t="shared" si="30"/>
        <v>0</v>
      </c>
      <c r="H149" s="154">
        <f t="shared" si="30"/>
        <v>0</v>
      </c>
      <c r="I149" s="207"/>
      <c r="J149" s="154">
        <f>SUM(J150:J151)</f>
        <v>0</v>
      </c>
      <c r="L149" s="154">
        <f>B149-H149</f>
        <v>0</v>
      </c>
    </row>
    <row r="150" spans="1:12" ht="16.5" hidden="1" customHeight="1" x14ac:dyDescent="0.2">
      <c r="A150" s="170" t="s">
        <v>25</v>
      </c>
      <c r="B150" s="25"/>
      <c r="C150" s="25"/>
      <c r="D150" s="25">
        <f>C150+B150</f>
        <v>0</v>
      </c>
      <c r="E150" s="26"/>
      <c r="F150" s="206"/>
      <c r="G150" s="153">
        <f>E150+F150</f>
        <v>0</v>
      </c>
      <c r="H150" s="154">
        <f>'[1]BYDEPT-adj'!BD150</f>
        <v>0</v>
      </c>
      <c r="I150" s="207"/>
      <c r="J150" s="154">
        <f>G150-H150</f>
        <v>0</v>
      </c>
      <c r="L150" s="154">
        <f>D150-H150</f>
        <v>0</v>
      </c>
    </row>
    <row r="151" spans="1:12" ht="16.5" hidden="1" customHeight="1" x14ac:dyDescent="0.2">
      <c r="A151" s="170" t="s">
        <v>26</v>
      </c>
      <c r="B151" s="25"/>
      <c r="C151" s="25"/>
      <c r="D151" s="25">
        <f>C151+B151</f>
        <v>0</v>
      </c>
      <c r="E151" s="26"/>
      <c r="F151" s="206"/>
      <c r="G151" s="153">
        <f>E151+F151</f>
        <v>0</v>
      </c>
      <c r="H151" s="154">
        <f>'[1]BYDEPT-adj'!BD151</f>
        <v>0</v>
      </c>
      <c r="I151" s="207"/>
      <c r="J151" s="154">
        <f>G151-H151</f>
        <v>0</v>
      </c>
      <c r="L151" s="154">
        <f>D151-H151</f>
        <v>0</v>
      </c>
    </row>
    <row r="152" spans="1:12" ht="16.5" customHeight="1" x14ac:dyDescent="0.2">
      <c r="A152" s="170" t="s">
        <v>36</v>
      </c>
      <c r="B152" s="25">
        <f>3876059</f>
        <v>3876059</v>
      </c>
      <c r="C152" s="25"/>
      <c r="D152" s="25">
        <f>C152+B152</f>
        <v>3876059</v>
      </c>
      <c r="E152" s="26"/>
      <c r="F152" s="206"/>
      <c r="G152" s="153">
        <f>E152+F152</f>
        <v>0</v>
      </c>
      <c r="H152" s="154">
        <f>'[1]BYDEPT-adj'!BD152</f>
        <v>2454296</v>
      </c>
      <c r="I152" s="207"/>
      <c r="J152" s="154">
        <f>G152-H152</f>
        <v>-2454296</v>
      </c>
      <c r="L152" s="154">
        <f>D152-H152</f>
        <v>1421763</v>
      </c>
    </row>
    <row r="153" spans="1:12" ht="16.5" customHeight="1" x14ac:dyDescent="0.2">
      <c r="A153" s="170" t="s">
        <v>37</v>
      </c>
      <c r="B153" s="26">
        <f t="shared" ref="B153:H153" si="31">SUM(B154:B155)</f>
        <v>15887575</v>
      </c>
      <c r="C153" s="32">
        <f>SUM(C154:C155)</f>
        <v>0</v>
      </c>
      <c r="D153" s="26">
        <f t="shared" si="31"/>
        <v>15887575</v>
      </c>
      <c r="E153" s="26">
        <f t="shared" si="31"/>
        <v>0</v>
      </c>
      <c r="F153" s="206">
        <f t="shared" si="31"/>
        <v>0</v>
      </c>
      <c r="G153" s="153">
        <f t="shared" si="31"/>
        <v>0</v>
      </c>
      <c r="H153" s="154">
        <f t="shared" si="31"/>
        <v>88959</v>
      </c>
      <c r="I153" s="207"/>
      <c r="J153" s="154">
        <f>SUM(J154:J155)</f>
        <v>-88959</v>
      </c>
      <c r="L153" s="154">
        <f>SUM(L154:L155)</f>
        <v>15798616</v>
      </c>
    </row>
    <row r="154" spans="1:12" ht="16.5" hidden="1" customHeight="1" x14ac:dyDescent="0.2">
      <c r="A154" s="170" t="s">
        <v>25</v>
      </c>
      <c r="B154" s="25">
        <f>15887575</f>
        <v>15887575</v>
      </c>
      <c r="C154" s="25"/>
      <c r="D154" s="25">
        <f t="shared" ref="D154:D170" si="32">C154+B154</f>
        <v>15887575</v>
      </c>
      <c r="E154" s="26"/>
      <c r="F154" s="206"/>
      <c r="G154" s="153">
        <f t="shared" ref="G154:G170" si="33">E154+F154</f>
        <v>0</v>
      </c>
      <c r="H154" s="154">
        <f>'[1]BYDEPT-adj'!BD154</f>
        <v>88959</v>
      </c>
      <c r="I154" s="207"/>
      <c r="J154" s="154">
        <f t="shared" ref="J154:J170" si="34">G154-H154</f>
        <v>-88959</v>
      </c>
      <c r="L154" s="154">
        <f t="shared" ref="L154:L163" si="35">D154-H154</f>
        <v>15798616</v>
      </c>
    </row>
    <row r="155" spans="1:12" ht="16.5" hidden="1" customHeight="1" x14ac:dyDescent="0.2">
      <c r="A155" s="170" t="s">
        <v>26</v>
      </c>
      <c r="B155" s="25"/>
      <c r="C155" s="25"/>
      <c r="D155" s="25">
        <f t="shared" si="32"/>
        <v>0</v>
      </c>
      <c r="E155" s="26"/>
      <c r="F155" s="206"/>
      <c r="G155" s="153">
        <f t="shared" si="33"/>
        <v>0</v>
      </c>
      <c r="H155" s="154">
        <f>'[1]BYDEPT-adj'!BD155</f>
        <v>0</v>
      </c>
      <c r="I155" s="207"/>
      <c r="J155" s="154">
        <f>G155-H155</f>
        <v>0</v>
      </c>
      <c r="L155" s="154">
        <f>D155-H155</f>
        <v>0</v>
      </c>
    </row>
    <row r="156" spans="1:12" ht="16.5" hidden="1" customHeight="1" x14ac:dyDescent="0.2">
      <c r="A156" s="170" t="s">
        <v>38</v>
      </c>
      <c r="B156" s="25"/>
      <c r="C156" s="25"/>
      <c r="D156" s="25">
        <f t="shared" si="32"/>
        <v>0</v>
      </c>
      <c r="E156" s="26"/>
      <c r="F156" s="206"/>
      <c r="G156" s="153">
        <f t="shared" si="33"/>
        <v>0</v>
      </c>
      <c r="H156" s="154">
        <f>'[1]BYDEPT-adj'!BD156</f>
        <v>0</v>
      </c>
      <c r="I156" s="207"/>
      <c r="J156" s="154">
        <f t="shared" si="34"/>
        <v>0</v>
      </c>
      <c r="L156" s="154">
        <f t="shared" si="35"/>
        <v>0</v>
      </c>
    </row>
    <row r="157" spans="1:12" ht="16.5" hidden="1" customHeight="1" x14ac:dyDescent="0.2">
      <c r="A157" s="170" t="s">
        <v>39</v>
      </c>
      <c r="B157" s="25"/>
      <c r="C157" s="25"/>
      <c r="D157" s="25">
        <f t="shared" si="32"/>
        <v>0</v>
      </c>
      <c r="E157" s="26"/>
      <c r="F157" s="206"/>
      <c r="G157" s="153">
        <f t="shared" si="33"/>
        <v>0</v>
      </c>
      <c r="H157" s="154">
        <f>'[1]BYDEPT-adj'!BD157</f>
        <v>0</v>
      </c>
      <c r="I157" s="207"/>
      <c r="J157" s="154">
        <f t="shared" si="34"/>
        <v>0</v>
      </c>
      <c r="L157" s="154">
        <f t="shared" si="35"/>
        <v>0</v>
      </c>
    </row>
    <row r="158" spans="1:12" ht="16.5" hidden="1" customHeight="1" x14ac:dyDescent="0.2">
      <c r="A158" s="170" t="s">
        <v>40</v>
      </c>
      <c r="B158" s="25"/>
      <c r="C158" s="25"/>
      <c r="D158" s="25">
        <f t="shared" si="32"/>
        <v>0</v>
      </c>
      <c r="E158" s="26"/>
      <c r="F158" s="206"/>
      <c r="G158" s="153">
        <f t="shared" si="33"/>
        <v>0</v>
      </c>
      <c r="H158" s="154">
        <f>'[1]BYDEPT-adj'!BD158</f>
        <v>0</v>
      </c>
      <c r="I158" s="207"/>
      <c r="J158" s="154">
        <f t="shared" si="34"/>
        <v>0</v>
      </c>
      <c r="L158" s="154">
        <f t="shared" si="35"/>
        <v>0</v>
      </c>
    </row>
    <row r="159" spans="1:12" ht="16.5" hidden="1" customHeight="1" x14ac:dyDescent="0.2">
      <c r="A159" s="170" t="s">
        <v>41</v>
      </c>
      <c r="B159" s="25"/>
      <c r="C159" s="25"/>
      <c r="D159" s="25">
        <f t="shared" si="32"/>
        <v>0</v>
      </c>
      <c r="E159" s="26"/>
      <c r="F159" s="206"/>
      <c r="G159" s="153">
        <f t="shared" si="33"/>
        <v>0</v>
      </c>
      <c r="H159" s="154">
        <f>'[1]BYDEPT-adj'!BD159</f>
        <v>0</v>
      </c>
      <c r="I159" s="207"/>
      <c r="J159" s="154">
        <f t="shared" si="34"/>
        <v>0</v>
      </c>
      <c r="L159" s="154">
        <f t="shared" si="35"/>
        <v>0</v>
      </c>
    </row>
    <row r="160" spans="1:12" ht="16.5" hidden="1" customHeight="1" x14ac:dyDescent="0.2">
      <c r="A160" s="170" t="s">
        <v>42</v>
      </c>
      <c r="B160" s="25"/>
      <c r="C160" s="25"/>
      <c r="D160" s="25">
        <f t="shared" si="32"/>
        <v>0</v>
      </c>
      <c r="E160" s="26"/>
      <c r="F160" s="206"/>
      <c r="G160" s="153">
        <f t="shared" si="33"/>
        <v>0</v>
      </c>
      <c r="H160" s="154">
        <f>'[1]BYDEPT-adj'!BD160</f>
        <v>0</v>
      </c>
      <c r="I160" s="207"/>
      <c r="J160" s="154">
        <f t="shared" si="34"/>
        <v>0</v>
      </c>
      <c r="L160" s="154">
        <f t="shared" si="35"/>
        <v>0</v>
      </c>
    </row>
    <row r="161" spans="1:12" ht="16.5" customHeight="1" x14ac:dyDescent="0.2">
      <c r="A161" s="170" t="s">
        <v>43</v>
      </c>
      <c r="B161" s="25">
        <v>190480</v>
      </c>
      <c r="C161" s="25"/>
      <c r="D161" s="25">
        <f t="shared" si="32"/>
        <v>190480</v>
      </c>
      <c r="E161" s="26"/>
      <c r="F161" s="206"/>
      <c r="G161" s="153">
        <f t="shared" si="33"/>
        <v>0</v>
      </c>
      <c r="H161" s="154">
        <f>'[1]BYDEPT-adj'!BD161</f>
        <v>0</v>
      </c>
      <c r="I161" s="207"/>
      <c r="J161" s="154">
        <f t="shared" si="34"/>
        <v>0</v>
      </c>
      <c r="L161" s="154">
        <f t="shared" si="35"/>
        <v>190480</v>
      </c>
    </row>
    <row r="162" spans="1:12" ht="16.5" hidden="1" customHeight="1" x14ac:dyDescent="0.2">
      <c r="A162" s="170" t="s">
        <v>44</v>
      </c>
      <c r="B162" s="25"/>
      <c r="C162" s="25"/>
      <c r="D162" s="25">
        <f t="shared" si="32"/>
        <v>0</v>
      </c>
      <c r="E162" s="26"/>
      <c r="F162" s="206"/>
      <c r="G162" s="153">
        <f t="shared" si="33"/>
        <v>0</v>
      </c>
      <c r="H162" s="154">
        <f>'[1]BYDEPT-adj'!BD162</f>
        <v>0</v>
      </c>
      <c r="I162" s="207"/>
      <c r="J162" s="154">
        <f t="shared" si="34"/>
        <v>0</v>
      </c>
      <c r="L162" s="154">
        <f t="shared" si="35"/>
        <v>0</v>
      </c>
    </row>
    <row r="163" spans="1:12" ht="16.5" customHeight="1" x14ac:dyDescent="0.2">
      <c r="A163" s="170" t="s">
        <v>45</v>
      </c>
      <c r="B163" s="25">
        <f>3000</f>
        <v>3000</v>
      </c>
      <c r="C163" s="27"/>
      <c r="D163" s="25">
        <f t="shared" si="32"/>
        <v>3000</v>
      </c>
      <c r="E163" s="26"/>
      <c r="F163" s="206"/>
      <c r="G163" s="153">
        <f t="shared" si="33"/>
        <v>0</v>
      </c>
      <c r="H163" s="154">
        <f>'[1]BYDEPT-adj'!BD163</f>
        <v>0</v>
      </c>
      <c r="I163" s="207"/>
      <c r="J163" s="154">
        <f t="shared" si="34"/>
        <v>0</v>
      </c>
      <c r="L163" s="154">
        <f t="shared" si="35"/>
        <v>3000</v>
      </c>
    </row>
    <row r="164" spans="1:12" ht="16.5" hidden="1" customHeight="1" x14ac:dyDescent="0.2">
      <c r="A164" s="170" t="s">
        <v>46</v>
      </c>
      <c r="B164" s="25"/>
      <c r="C164" s="25"/>
      <c r="D164" s="25">
        <f t="shared" si="32"/>
        <v>0</v>
      </c>
      <c r="E164" s="26"/>
      <c r="F164" s="206"/>
      <c r="G164" s="153">
        <f t="shared" si="33"/>
        <v>0</v>
      </c>
      <c r="H164" s="154">
        <f>'[1]BYDEPT-adj'!BD164</f>
        <v>0</v>
      </c>
      <c r="I164" s="207"/>
      <c r="J164" s="154">
        <f t="shared" si="34"/>
        <v>0</v>
      </c>
      <c r="L164" s="154">
        <f t="shared" ref="L164:L170" si="36">B164-H164</f>
        <v>0</v>
      </c>
    </row>
    <row r="165" spans="1:12" ht="16.5" hidden="1" customHeight="1" x14ac:dyDescent="0.2">
      <c r="A165" s="170" t="s">
        <v>47</v>
      </c>
      <c r="B165" s="25"/>
      <c r="C165" s="25"/>
      <c r="D165" s="25">
        <f t="shared" si="32"/>
        <v>0</v>
      </c>
      <c r="E165" s="26"/>
      <c r="F165" s="206"/>
      <c r="G165" s="153">
        <f t="shared" si="33"/>
        <v>0</v>
      </c>
      <c r="H165" s="154">
        <f>'[1]BYDEPT-adj'!BD165</f>
        <v>0</v>
      </c>
      <c r="I165" s="207"/>
      <c r="J165" s="154">
        <f t="shared" si="34"/>
        <v>0</v>
      </c>
      <c r="L165" s="154">
        <f t="shared" si="36"/>
        <v>0</v>
      </c>
    </row>
    <row r="166" spans="1:12" ht="16.5" hidden="1" customHeight="1" x14ac:dyDescent="0.2">
      <c r="A166" s="170" t="s">
        <v>48</v>
      </c>
      <c r="B166" s="25"/>
      <c r="C166" s="25"/>
      <c r="D166" s="25">
        <f t="shared" si="32"/>
        <v>0</v>
      </c>
      <c r="E166" s="26"/>
      <c r="F166" s="206"/>
      <c r="G166" s="153">
        <f t="shared" si="33"/>
        <v>0</v>
      </c>
      <c r="H166" s="154">
        <f>'[1]BYDEPT-adj'!BD166</f>
        <v>0</v>
      </c>
      <c r="I166" s="207"/>
      <c r="J166" s="154">
        <f t="shared" si="34"/>
        <v>0</v>
      </c>
      <c r="L166" s="154">
        <f t="shared" si="36"/>
        <v>0</v>
      </c>
    </row>
    <row r="167" spans="1:12" ht="16.5" hidden="1" customHeight="1" x14ac:dyDescent="0.2">
      <c r="A167" s="170" t="s">
        <v>49</v>
      </c>
      <c r="B167" s="25"/>
      <c r="C167" s="25"/>
      <c r="D167" s="25">
        <f t="shared" si="32"/>
        <v>0</v>
      </c>
      <c r="E167" s="26"/>
      <c r="F167" s="206"/>
      <c r="G167" s="153">
        <f t="shared" si="33"/>
        <v>0</v>
      </c>
      <c r="H167" s="154">
        <f>'[1]BYDEPT-adj'!BD167</f>
        <v>0</v>
      </c>
      <c r="I167" s="207"/>
      <c r="J167" s="154">
        <f t="shared" si="34"/>
        <v>0</v>
      </c>
      <c r="L167" s="154">
        <f t="shared" si="36"/>
        <v>0</v>
      </c>
    </row>
    <row r="168" spans="1:12" ht="16.5" hidden="1" customHeight="1" x14ac:dyDescent="0.2">
      <c r="A168" s="170" t="s">
        <v>50</v>
      </c>
      <c r="B168" s="25"/>
      <c r="C168" s="25"/>
      <c r="D168" s="25">
        <f t="shared" si="32"/>
        <v>0</v>
      </c>
      <c r="E168" s="26"/>
      <c r="F168" s="206"/>
      <c r="G168" s="153">
        <f t="shared" si="33"/>
        <v>0</v>
      </c>
      <c r="H168" s="154">
        <f>'[1]BYDEPT-adj'!BD168</f>
        <v>0</v>
      </c>
      <c r="I168" s="207"/>
      <c r="J168" s="154">
        <f t="shared" si="34"/>
        <v>0</v>
      </c>
      <c r="L168" s="154">
        <f t="shared" si="36"/>
        <v>0</v>
      </c>
    </row>
    <row r="169" spans="1:12" ht="16.5" hidden="1" customHeight="1" x14ac:dyDescent="0.2">
      <c r="A169" s="170" t="s">
        <v>51</v>
      </c>
      <c r="B169" s="25"/>
      <c r="C169" s="25"/>
      <c r="D169" s="25">
        <f t="shared" si="32"/>
        <v>0</v>
      </c>
      <c r="E169" s="26"/>
      <c r="F169" s="206"/>
      <c r="G169" s="153">
        <f t="shared" si="33"/>
        <v>0</v>
      </c>
      <c r="H169" s="154">
        <f>'[1]BYDEPT-adj'!BD169</f>
        <v>0</v>
      </c>
      <c r="I169" s="207"/>
      <c r="J169" s="154">
        <f t="shared" si="34"/>
        <v>0</v>
      </c>
      <c r="L169" s="154">
        <f t="shared" si="36"/>
        <v>0</v>
      </c>
    </row>
    <row r="170" spans="1:12" ht="16.5" hidden="1" customHeight="1" x14ac:dyDescent="0.2">
      <c r="A170" s="170" t="s">
        <v>52</v>
      </c>
      <c r="B170" s="25"/>
      <c r="C170" s="25"/>
      <c r="D170" s="25">
        <f t="shared" si="32"/>
        <v>0</v>
      </c>
      <c r="E170" s="26"/>
      <c r="F170" s="206"/>
      <c r="G170" s="153">
        <f t="shared" si="33"/>
        <v>0</v>
      </c>
      <c r="H170" s="154">
        <f>'[1]BYDEPT-adj'!BD170</f>
        <v>0</v>
      </c>
      <c r="I170" s="207"/>
      <c r="J170" s="154">
        <f t="shared" si="34"/>
        <v>0</v>
      </c>
      <c r="L170" s="154">
        <f t="shared" si="36"/>
        <v>0</v>
      </c>
    </row>
    <row r="171" spans="1:12" ht="16.5" hidden="1" customHeight="1" x14ac:dyDescent="0.2">
      <c r="A171" s="170"/>
      <c r="B171" s="25"/>
      <c r="C171" s="25"/>
      <c r="D171" s="25"/>
      <c r="E171" s="26"/>
      <c r="F171" s="206"/>
      <c r="G171" s="153"/>
      <c r="H171" s="154"/>
      <c r="I171" s="207"/>
      <c r="J171" s="154"/>
      <c r="L171" s="154"/>
    </row>
    <row r="172" spans="1:12" ht="16.5" customHeight="1" x14ac:dyDescent="0.2">
      <c r="A172" s="170" t="s">
        <v>92</v>
      </c>
      <c r="B172" s="105">
        <f t="shared" ref="B172:H172" si="37">SUM(B173:B176)+SUM(B179:B191)+SUM(B196:B211)</f>
        <v>493762</v>
      </c>
      <c r="C172" s="105">
        <f t="shared" si="37"/>
        <v>0</v>
      </c>
      <c r="D172" s="208">
        <f t="shared" si="37"/>
        <v>493762</v>
      </c>
      <c r="E172" s="155">
        <f t="shared" si="37"/>
        <v>0</v>
      </c>
      <c r="F172" s="155">
        <f t="shared" si="37"/>
        <v>0</v>
      </c>
      <c r="G172" s="156">
        <f t="shared" si="37"/>
        <v>0</v>
      </c>
      <c r="H172" s="157">
        <f t="shared" si="37"/>
        <v>0</v>
      </c>
      <c r="I172" s="209"/>
      <c r="J172" s="157">
        <f>SUM(J173:J176)+SUM(J179:J191)+SUM(J196:J211)</f>
        <v>0</v>
      </c>
      <c r="L172" s="157">
        <f>SUM(L173:L176)+SUM(L179:L191)+SUM(L196:L211)</f>
        <v>493762</v>
      </c>
    </row>
    <row r="173" spans="1:12" ht="16.5" hidden="1" customHeight="1" x14ac:dyDescent="0.2">
      <c r="A173" s="170" t="s">
        <v>53</v>
      </c>
      <c r="B173" s="25"/>
      <c r="C173" s="25"/>
      <c r="D173" s="25">
        <f>C173+B173</f>
        <v>0</v>
      </c>
      <c r="E173" s="26"/>
      <c r="F173" s="26"/>
      <c r="G173" s="153">
        <f>E173+F173</f>
        <v>0</v>
      </c>
      <c r="H173" s="154">
        <f>'[1]BYDEPT-adj'!BD173</f>
        <v>0</v>
      </c>
      <c r="I173" s="207"/>
      <c r="J173" s="154">
        <f>G173-H173</f>
        <v>0</v>
      </c>
      <c r="L173" s="154">
        <f t="shared" ref="L173:L190" si="38">B173-H173</f>
        <v>0</v>
      </c>
    </row>
    <row r="174" spans="1:12" ht="16.5" hidden="1" customHeight="1" x14ac:dyDescent="0.2">
      <c r="A174" s="170" t="s">
        <v>54</v>
      </c>
      <c r="B174" s="25"/>
      <c r="C174" s="25"/>
      <c r="D174" s="25">
        <f>C174+B174</f>
        <v>0</v>
      </c>
      <c r="E174" s="26"/>
      <c r="F174" s="26"/>
      <c r="G174" s="153">
        <f>E174+F174</f>
        <v>0</v>
      </c>
      <c r="H174" s="154">
        <f>'[1]BYDEPT-adj'!BD174</f>
        <v>0</v>
      </c>
      <c r="I174" s="207"/>
      <c r="J174" s="154"/>
      <c r="L174" s="154">
        <f t="shared" si="38"/>
        <v>0</v>
      </c>
    </row>
    <row r="175" spans="1:12" ht="16.5" hidden="1" customHeight="1" x14ac:dyDescent="0.2">
      <c r="A175" s="170" t="s">
        <v>55</v>
      </c>
      <c r="B175" s="25"/>
      <c r="C175" s="25"/>
      <c r="D175" s="25">
        <f>C175+B175</f>
        <v>0</v>
      </c>
      <c r="E175" s="26"/>
      <c r="F175" s="26"/>
      <c r="G175" s="153">
        <f>E175+F175</f>
        <v>0</v>
      </c>
      <c r="H175" s="154">
        <f>'[1]BYDEPT-adj'!BD175</f>
        <v>0</v>
      </c>
      <c r="I175" s="207"/>
      <c r="J175" s="154">
        <f>G175-H175</f>
        <v>0</v>
      </c>
      <c r="L175" s="154">
        <f t="shared" si="38"/>
        <v>0</v>
      </c>
    </row>
    <row r="176" spans="1:12" ht="16.5" hidden="1" customHeight="1" x14ac:dyDescent="0.2">
      <c r="A176" s="170" t="s">
        <v>56</v>
      </c>
      <c r="B176" s="25"/>
      <c r="C176" s="25"/>
      <c r="D176" s="25"/>
      <c r="E176" s="26">
        <f>+E177+E178</f>
        <v>0</v>
      </c>
      <c r="F176" s="26">
        <f>+F177+F178</f>
        <v>0</v>
      </c>
      <c r="G176" s="153">
        <f>SUM(G177:G178)</f>
        <v>0</v>
      </c>
      <c r="H176" s="154">
        <f>+H177+H178</f>
        <v>0</v>
      </c>
      <c r="I176" s="207"/>
      <c r="J176" s="154">
        <f>SUM(J177:J178)</f>
        <v>0</v>
      </c>
      <c r="L176" s="154">
        <f t="shared" si="38"/>
        <v>0</v>
      </c>
    </row>
    <row r="177" spans="1:12" ht="16.5" hidden="1" customHeight="1" x14ac:dyDescent="0.2">
      <c r="A177" s="170" t="s">
        <v>57</v>
      </c>
      <c r="B177" s="25"/>
      <c r="C177" s="25"/>
      <c r="D177" s="25">
        <f t="shared" ref="D177:D190" si="39">C177+B177</f>
        <v>0</v>
      </c>
      <c r="E177" s="26"/>
      <c r="F177" s="26"/>
      <c r="G177" s="153">
        <f t="shared" ref="G177:G187" si="40">E177+F177</f>
        <v>0</v>
      </c>
      <c r="H177" s="154">
        <f>'[1]BYDEPT-adj'!BD177</f>
        <v>0</v>
      </c>
      <c r="I177" s="207"/>
      <c r="J177" s="154">
        <f t="shared" ref="J177:J187" si="41">G177-H177</f>
        <v>0</v>
      </c>
      <c r="L177" s="154">
        <f t="shared" si="38"/>
        <v>0</v>
      </c>
    </row>
    <row r="178" spans="1:12" ht="16.5" hidden="1" customHeight="1" x14ac:dyDescent="0.2">
      <c r="A178" s="170" t="s">
        <v>58</v>
      </c>
      <c r="B178" s="25"/>
      <c r="C178" s="25"/>
      <c r="D178" s="25">
        <f t="shared" si="39"/>
        <v>0</v>
      </c>
      <c r="E178" s="26"/>
      <c r="F178" s="26"/>
      <c r="G178" s="153">
        <f t="shared" si="40"/>
        <v>0</v>
      </c>
      <c r="H178" s="154">
        <f>'[1]BYDEPT-adj'!BD178</f>
        <v>0</v>
      </c>
      <c r="I178" s="207"/>
      <c r="J178" s="154">
        <f t="shared" si="41"/>
        <v>0</v>
      </c>
      <c r="L178" s="154">
        <f t="shared" si="38"/>
        <v>0</v>
      </c>
    </row>
    <row r="179" spans="1:12" ht="16.5" hidden="1" customHeight="1" x14ac:dyDescent="0.2">
      <c r="A179" s="170" t="s">
        <v>59</v>
      </c>
      <c r="B179" s="25"/>
      <c r="C179" s="25"/>
      <c r="D179" s="25">
        <f t="shared" si="39"/>
        <v>0</v>
      </c>
      <c r="E179" s="26"/>
      <c r="F179" s="26"/>
      <c r="G179" s="153">
        <f t="shared" si="40"/>
        <v>0</v>
      </c>
      <c r="H179" s="154">
        <f>'[1]BYDEPT-adj'!BD179</f>
        <v>0</v>
      </c>
      <c r="I179" s="207"/>
      <c r="J179" s="154">
        <f t="shared" si="41"/>
        <v>0</v>
      </c>
      <c r="L179" s="154">
        <f t="shared" si="38"/>
        <v>0</v>
      </c>
    </row>
    <row r="180" spans="1:12" ht="16.5" hidden="1" customHeight="1" x14ac:dyDescent="0.2">
      <c r="A180" s="170" t="s">
        <v>60</v>
      </c>
      <c r="B180" s="25"/>
      <c r="C180" s="25"/>
      <c r="D180" s="25">
        <f t="shared" si="39"/>
        <v>0</v>
      </c>
      <c r="E180" s="26"/>
      <c r="F180" s="26"/>
      <c r="G180" s="153">
        <f t="shared" si="40"/>
        <v>0</v>
      </c>
      <c r="H180" s="154">
        <f>'[1]BYDEPT-adj'!BD180</f>
        <v>0</v>
      </c>
      <c r="I180" s="207"/>
      <c r="J180" s="154">
        <f t="shared" si="41"/>
        <v>0</v>
      </c>
      <c r="L180" s="154">
        <f t="shared" si="38"/>
        <v>0</v>
      </c>
    </row>
    <row r="181" spans="1:12" ht="16.5" hidden="1" customHeight="1" x14ac:dyDescent="0.2">
      <c r="A181" s="170" t="s">
        <v>61</v>
      </c>
      <c r="B181" s="25"/>
      <c r="C181" s="25"/>
      <c r="D181" s="25">
        <f t="shared" si="39"/>
        <v>0</v>
      </c>
      <c r="E181" s="26"/>
      <c r="F181" s="26"/>
      <c r="G181" s="153">
        <f t="shared" si="40"/>
        <v>0</v>
      </c>
      <c r="H181" s="154">
        <f>'[1]BYDEPT-adj'!BD181</f>
        <v>0</v>
      </c>
      <c r="I181" s="207"/>
      <c r="J181" s="154">
        <f t="shared" si="41"/>
        <v>0</v>
      </c>
      <c r="L181" s="154">
        <f t="shared" si="38"/>
        <v>0</v>
      </c>
    </row>
    <row r="182" spans="1:12" ht="16.5" hidden="1" customHeight="1" x14ac:dyDescent="0.2">
      <c r="A182" s="170" t="s">
        <v>62</v>
      </c>
      <c r="B182" s="25"/>
      <c r="C182" s="25"/>
      <c r="D182" s="25">
        <f t="shared" si="39"/>
        <v>0</v>
      </c>
      <c r="E182" s="26"/>
      <c r="F182" s="26"/>
      <c r="G182" s="153">
        <f t="shared" si="40"/>
        <v>0</v>
      </c>
      <c r="H182" s="154">
        <f>'[1]BYDEPT-adj'!BD182</f>
        <v>0</v>
      </c>
      <c r="I182" s="207"/>
      <c r="J182" s="154">
        <f t="shared" si="41"/>
        <v>0</v>
      </c>
      <c r="L182" s="154">
        <f t="shared" si="38"/>
        <v>0</v>
      </c>
    </row>
    <row r="183" spans="1:12" ht="16.5" hidden="1" customHeight="1" x14ac:dyDescent="0.2">
      <c r="A183" s="13" t="s">
        <v>210</v>
      </c>
      <c r="B183" s="25"/>
      <c r="C183" s="25"/>
      <c r="D183" s="25">
        <f t="shared" si="39"/>
        <v>0</v>
      </c>
      <c r="E183" s="26"/>
      <c r="F183" s="26"/>
      <c r="G183" s="153"/>
      <c r="H183" s="154">
        <f>'[1]BYDEPT-adj'!BD183</f>
        <v>0</v>
      </c>
      <c r="I183" s="207"/>
      <c r="J183" s="154"/>
      <c r="L183" s="154"/>
    </row>
    <row r="184" spans="1:12" ht="16.5" hidden="1" customHeight="1" x14ac:dyDescent="0.2">
      <c r="A184" s="170" t="s">
        <v>63</v>
      </c>
      <c r="B184" s="25"/>
      <c r="C184" s="25"/>
      <c r="D184" s="25">
        <f t="shared" si="39"/>
        <v>0</v>
      </c>
      <c r="E184" s="26"/>
      <c r="F184" s="26"/>
      <c r="G184" s="153">
        <f t="shared" si="40"/>
        <v>0</v>
      </c>
      <c r="H184" s="154">
        <f>'[1]BYDEPT-adj'!BD184</f>
        <v>0</v>
      </c>
      <c r="I184" s="207"/>
      <c r="J184" s="154">
        <f t="shared" si="41"/>
        <v>0</v>
      </c>
      <c r="L184" s="154">
        <f t="shared" si="38"/>
        <v>0</v>
      </c>
    </row>
    <row r="185" spans="1:12" ht="16.5" hidden="1" customHeight="1" x14ac:dyDescent="0.2">
      <c r="A185" s="170" t="s">
        <v>174</v>
      </c>
      <c r="B185" s="25"/>
      <c r="C185" s="25"/>
      <c r="D185" s="25">
        <f t="shared" si="39"/>
        <v>0</v>
      </c>
      <c r="E185" s="26"/>
      <c r="F185" s="26"/>
      <c r="G185" s="153"/>
      <c r="H185" s="154">
        <f>'[1]BYDEPT-adj'!BD185</f>
        <v>0</v>
      </c>
      <c r="I185" s="207"/>
      <c r="J185" s="154"/>
      <c r="L185" s="154">
        <f t="shared" si="38"/>
        <v>0</v>
      </c>
    </row>
    <row r="186" spans="1:12" ht="16.5" hidden="1" customHeight="1" x14ac:dyDescent="0.2">
      <c r="A186" s="170" t="s">
        <v>64</v>
      </c>
      <c r="B186" s="25"/>
      <c r="C186" s="25"/>
      <c r="D186" s="25">
        <f t="shared" si="39"/>
        <v>0</v>
      </c>
      <c r="E186" s="26"/>
      <c r="F186" s="26"/>
      <c r="G186" s="153">
        <f t="shared" si="40"/>
        <v>0</v>
      </c>
      <c r="H186" s="154">
        <f>'[1]BYDEPT-adj'!BD186</f>
        <v>0</v>
      </c>
      <c r="I186" s="207"/>
      <c r="J186" s="154">
        <f t="shared" si="41"/>
        <v>0</v>
      </c>
      <c r="L186" s="154">
        <f t="shared" si="38"/>
        <v>0</v>
      </c>
    </row>
    <row r="187" spans="1:12" ht="16.5" hidden="1" customHeight="1" x14ac:dyDescent="0.2">
      <c r="A187" s="170" t="s">
        <v>65</v>
      </c>
      <c r="B187" s="25"/>
      <c r="C187" s="25"/>
      <c r="D187" s="25">
        <f t="shared" si="39"/>
        <v>0</v>
      </c>
      <c r="E187" s="26"/>
      <c r="F187" s="26"/>
      <c r="G187" s="153">
        <f t="shared" si="40"/>
        <v>0</v>
      </c>
      <c r="H187" s="154">
        <f>'[1]BYDEPT-adj'!BD187</f>
        <v>0</v>
      </c>
      <c r="I187" s="207"/>
      <c r="J187" s="154">
        <f t="shared" si="41"/>
        <v>0</v>
      </c>
      <c r="L187" s="154">
        <f t="shared" si="38"/>
        <v>0</v>
      </c>
    </row>
    <row r="188" spans="1:12" ht="16.5" hidden="1" customHeight="1" x14ac:dyDescent="0.2">
      <c r="A188" s="170" t="s">
        <v>66</v>
      </c>
      <c r="B188" s="25"/>
      <c r="C188" s="25"/>
      <c r="D188" s="25">
        <f t="shared" si="39"/>
        <v>0</v>
      </c>
      <c r="E188" s="26"/>
      <c r="F188" s="26"/>
      <c r="G188" s="153"/>
      <c r="H188" s="154">
        <f>'[1]BYDEPT-adj'!BD188</f>
        <v>0</v>
      </c>
      <c r="I188" s="207"/>
      <c r="J188" s="154"/>
      <c r="L188" s="154">
        <f t="shared" si="38"/>
        <v>0</v>
      </c>
    </row>
    <row r="189" spans="1:12" ht="16.5" hidden="1" customHeight="1" x14ac:dyDescent="0.2">
      <c r="A189" s="170" t="s">
        <v>67</v>
      </c>
      <c r="B189" s="25"/>
      <c r="C189" s="25"/>
      <c r="D189" s="25">
        <f t="shared" si="39"/>
        <v>0</v>
      </c>
      <c r="E189" s="26"/>
      <c r="F189" s="26"/>
      <c r="G189" s="153">
        <f>E189+F189</f>
        <v>0</v>
      </c>
      <c r="H189" s="154">
        <f>'[1]BYDEPT-adj'!BD189</f>
        <v>0</v>
      </c>
      <c r="I189" s="207"/>
      <c r="J189" s="154">
        <f>G189-H189</f>
        <v>0</v>
      </c>
      <c r="L189" s="154">
        <f t="shared" si="38"/>
        <v>0</v>
      </c>
    </row>
    <row r="190" spans="1:12" ht="16.5" hidden="1" customHeight="1" x14ac:dyDescent="0.2">
      <c r="A190" s="170" t="s">
        <v>68</v>
      </c>
      <c r="B190" s="25"/>
      <c r="C190" s="25"/>
      <c r="D190" s="25">
        <f t="shared" si="39"/>
        <v>0</v>
      </c>
      <c r="E190" s="26"/>
      <c r="F190" s="26"/>
      <c r="G190" s="153">
        <f>E190+F190</f>
        <v>0</v>
      </c>
      <c r="H190" s="154">
        <f>'[1]BYDEPT-adj'!BD190</f>
        <v>0</v>
      </c>
      <c r="I190" s="207"/>
      <c r="J190" s="154">
        <f>G190-H190</f>
        <v>0</v>
      </c>
      <c r="L190" s="154">
        <f t="shared" si="38"/>
        <v>0</v>
      </c>
    </row>
    <row r="191" spans="1:12" ht="16.5" customHeight="1" x14ac:dyDescent="0.2">
      <c r="A191" s="170" t="s">
        <v>69</v>
      </c>
      <c r="B191" s="105">
        <f t="shared" ref="B191:H191" si="42">SUM(B192:B195)</f>
        <v>478762</v>
      </c>
      <c r="C191" s="105">
        <f t="shared" si="42"/>
        <v>0</v>
      </c>
      <c r="D191" s="208">
        <f t="shared" si="42"/>
        <v>478762</v>
      </c>
      <c r="E191" s="155">
        <f t="shared" si="42"/>
        <v>0</v>
      </c>
      <c r="F191" s="155">
        <f t="shared" si="42"/>
        <v>0</v>
      </c>
      <c r="G191" s="156">
        <f t="shared" si="42"/>
        <v>0</v>
      </c>
      <c r="H191" s="157">
        <f t="shared" si="42"/>
        <v>0</v>
      </c>
      <c r="I191" s="209"/>
      <c r="J191" s="157">
        <f>SUM(J192:J195)</f>
        <v>0</v>
      </c>
      <c r="L191" s="157">
        <f>SUM(L192:L195)</f>
        <v>478762</v>
      </c>
    </row>
    <row r="192" spans="1:12" ht="16.5" hidden="1" customHeight="1" x14ac:dyDescent="0.2">
      <c r="A192" s="170" t="s">
        <v>70</v>
      </c>
      <c r="B192" s="25"/>
      <c r="C192" s="25"/>
      <c r="D192" s="25">
        <f t="shared" ref="D192:D211" si="43">C192+B192</f>
        <v>0</v>
      </c>
      <c r="E192" s="26"/>
      <c r="F192" s="26"/>
      <c r="G192" s="153">
        <f t="shared" ref="G192:G211" si="44">E192+F192</f>
        <v>0</v>
      </c>
      <c r="H192" s="154">
        <f>'[1]BYDEPT-adj'!BD192</f>
        <v>0</v>
      </c>
      <c r="I192" s="207"/>
      <c r="J192" s="154">
        <f t="shared" ref="J192:J211" si="45">G192-H192</f>
        <v>0</v>
      </c>
      <c r="L192" s="154">
        <f t="shared" ref="L192:L211" si="46">B192-H192</f>
        <v>0</v>
      </c>
    </row>
    <row r="193" spans="1:12" ht="16.5" hidden="1" customHeight="1" x14ac:dyDescent="0.2">
      <c r="A193" s="170" t="s">
        <v>71</v>
      </c>
      <c r="B193" s="25"/>
      <c r="C193" s="25"/>
      <c r="D193" s="25">
        <f t="shared" si="43"/>
        <v>0</v>
      </c>
      <c r="E193" s="26"/>
      <c r="F193" s="26"/>
      <c r="G193" s="153">
        <f t="shared" si="44"/>
        <v>0</v>
      </c>
      <c r="H193" s="154">
        <f>'[1]BYDEPT-adj'!BD193</f>
        <v>0</v>
      </c>
      <c r="I193" s="207"/>
      <c r="J193" s="154">
        <f t="shared" si="45"/>
        <v>0</v>
      </c>
      <c r="L193" s="154">
        <f t="shared" si="46"/>
        <v>0</v>
      </c>
    </row>
    <row r="194" spans="1:12" ht="16.5" hidden="1" customHeight="1" x14ac:dyDescent="0.2">
      <c r="A194" s="170" t="s">
        <v>72</v>
      </c>
      <c r="B194" s="25"/>
      <c r="C194" s="25"/>
      <c r="D194" s="25">
        <f t="shared" si="43"/>
        <v>0</v>
      </c>
      <c r="E194" s="26"/>
      <c r="F194" s="26"/>
      <c r="G194" s="153">
        <f t="shared" si="44"/>
        <v>0</v>
      </c>
      <c r="H194" s="154">
        <f>'[1]BYDEPT-adj'!BD194</f>
        <v>0</v>
      </c>
      <c r="I194" s="207"/>
      <c r="J194" s="154">
        <f t="shared" si="45"/>
        <v>0</v>
      </c>
      <c r="L194" s="154">
        <f t="shared" si="46"/>
        <v>0</v>
      </c>
    </row>
    <row r="195" spans="1:12" ht="16.5" customHeight="1" x14ac:dyDescent="0.2">
      <c r="A195" s="170" t="s">
        <v>73</v>
      </c>
      <c r="B195" s="25">
        <f>478762</f>
        <v>478762</v>
      </c>
      <c r="C195" s="25"/>
      <c r="D195" s="25">
        <f t="shared" si="43"/>
        <v>478762</v>
      </c>
      <c r="E195" s="26"/>
      <c r="F195" s="26"/>
      <c r="G195" s="153">
        <f t="shared" si="44"/>
        <v>0</v>
      </c>
      <c r="H195" s="154">
        <f>'[1]BYDEPT-adj'!BD195</f>
        <v>0</v>
      </c>
      <c r="I195" s="207"/>
      <c r="J195" s="154">
        <f t="shared" si="45"/>
        <v>0</v>
      </c>
      <c r="L195" s="154">
        <f t="shared" si="46"/>
        <v>478762</v>
      </c>
    </row>
    <row r="196" spans="1:12" ht="16.5" hidden="1" customHeight="1" x14ac:dyDescent="0.2">
      <c r="A196" s="170" t="s">
        <v>74</v>
      </c>
      <c r="B196" s="25"/>
      <c r="C196" s="25"/>
      <c r="D196" s="25">
        <f t="shared" si="43"/>
        <v>0</v>
      </c>
      <c r="E196" s="26"/>
      <c r="F196" s="26"/>
      <c r="G196" s="153">
        <f>E196+F196</f>
        <v>0</v>
      </c>
      <c r="H196" s="154">
        <f>'[1]BYDEPT-adj'!BD196</f>
        <v>0</v>
      </c>
      <c r="I196" s="207"/>
      <c r="J196" s="154">
        <f>G196-H196</f>
        <v>0</v>
      </c>
      <c r="L196" s="154">
        <f t="shared" si="46"/>
        <v>0</v>
      </c>
    </row>
    <row r="197" spans="1:12" ht="16.5" customHeight="1" x14ac:dyDescent="0.2">
      <c r="A197" s="170" t="s">
        <v>171</v>
      </c>
      <c r="B197" s="25">
        <f>15000</f>
        <v>15000</v>
      </c>
      <c r="C197" s="25"/>
      <c r="D197" s="25">
        <f t="shared" si="43"/>
        <v>15000</v>
      </c>
      <c r="E197" s="26"/>
      <c r="F197" s="26"/>
      <c r="G197" s="153">
        <f t="shared" si="44"/>
        <v>0</v>
      </c>
      <c r="H197" s="154">
        <f>'[1]BYDEPT-adj'!BD197</f>
        <v>0</v>
      </c>
      <c r="I197" s="207"/>
      <c r="J197" s="154">
        <f t="shared" si="45"/>
        <v>0</v>
      </c>
      <c r="L197" s="154">
        <f t="shared" si="46"/>
        <v>15000</v>
      </c>
    </row>
    <row r="198" spans="1:12" ht="16.5" hidden="1" customHeight="1" x14ac:dyDescent="0.2">
      <c r="A198" s="170" t="s">
        <v>75</v>
      </c>
      <c r="B198" s="25"/>
      <c r="C198" s="25"/>
      <c r="D198" s="25">
        <f t="shared" si="43"/>
        <v>0</v>
      </c>
      <c r="E198" s="26"/>
      <c r="F198" s="26"/>
      <c r="G198" s="153">
        <f t="shared" si="44"/>
        <v>0</v>
      </c>
      <c r="H198" s="154">
        <f>'[1]BYDEPT-adj'!BD198</f>
        <v>0</v>
      </c>
      <c r="I198" s="207"/>
      <c r="J198" s="154">
        <f t="shared" si="45"/>
        <v>0</v>
      </c>
      <c r="L198" s="154">
        <f t="shared" si="46"/>
        <v>0</v>
      </c>
    </row>
    <row r="199" spans="1:12" ht="16.5" hidden="1" customHeight="1" x14ac:dyDescent="0.2">
      <c r="A199" s="170" t="s">
        <v>76</v>
      </c>
      <c r="B199" s="25"/>
      <c r="C199" s="25"/>
      <c r="D199" s="25">
        <f t="shared" si="43"/>
        <v>0</v>
      </c>
      <c r="E199" s="26"/>
      <c r="F199" s="26"/>
      <c r="G199" s="153">
        <f t="shared" si="44"/>
        <v>0</v>
      </c>
      <c r="H199" s="154">
        <f>'[1]BYDEPT-adj'!BD199</f>
        <v>0</v>
      </c>
      <c r="I199" s="207"/>
      <c r="J199" s="154">
        <f t="shared" si="45"/>
        <v>0</v>
      </c>
      <c r="L199" s="154">
        <f t="shared" si="46"/>
        <v>0</v>
      </c>
    </row>
    <row r="200" spans="1:12" ht="16.5" hidden="1" customHeight="1" x14ac:dyDescent="0.2">
      <c r="A200" s="170" t="s">
        <v>77</v>
      </c>
      <c r="B200" s="25"/>
      <c r="C200" s="25"/>
      <c r="D200" s="25">
        <f t="shared" si="43"/>
        <v>0</v>
      </c>
      <c r="E200" s="26"/>
      <c r="F200" s="26"/>
      <c r="G200" s="153"/>
      <c r="H200" s="154">
        <f>'[1]BYDEPT-adj'!BD200</f>
        <v>0</v>
      </c>
      <c r="I200" s="207"/>
      <c r="J200" s="154"/>
      <c r="L200" s="154">
        <f t="shared" si="46"/>
        <v>0</v>
      </c>
    </row>
    <row r="201" spans="1:12" ht="16.5" hidden="1" customHeight="1" x14ac:dyDescent="0.2">
      <c r="A201" s="170" t="s">
        <v>78</v>
      </c>
      <c r="B201" s="25"/>
      <c r="C201" s="25"/>
      <c r="D201" s="25">
        <f t="shared" si="43"/>
        <v>0</v>
      </c>
      <c r="E201" s="26"/>
      <c r="F201" s="26"/>
      <c r="G201" s="153"/>
      <c r="H201" s="154">
        <f>'[1]BYDEPT-adj'!BD201</f>
        <v>0</v>
      </c>
      <c r="I201" s="207"/>
      <c r="J201" s="154">
        <f>G201-H201</f>
        <v>0</v>
      </c>
      <c r="L201" s="154">
        <f t="shared" si="46"/>
        <v>0</v>
      </c>
    </row>
    <row r="202" spans="1:12" ht="16.5" hidden="1" customHeight="1" x14ac:dyDescent="0.2">
      <c r="A202" s="170" t="s">
        <v>175</v>
      </c>
      <c r="B202" s="25"/>
      <c r="C202" s="25"/>
      <c r="D202" s="25">
        <f t="shared" si="43"/>
        <v>0</v>
      </c>
      <c r="E202" s="26"/>
      <c r="F202" s="26"/>
      <c r="G202" s="153">
        <f t="shared" si="44"/>
        <v>0</v>
      </c>
      <c r="H202" s="154">
        <f>'[1]BYDEPT-adj'!BD202</f>
        <v>0</v>
      </c>
      <c r="I202" s="207"/>
      <c r="J202" s="154">
        <f t="shared" si="45"/>
        <v>0</v>
      </c>
      <c r="L202" s="154">
        <f t="shared" si="46"/>
        <v>0</v>
      </c>
    </row>
    <row r="203" spans="1:12" ht="16.5" hidden="1" customHeight="1" x14ac:dyDescent="0.2">
      <c r="A203" s="13" t="s">
        <v>81</v>
      </c>
      <c r="B203" s="25"/>
      <c r="C203" s="25"/>
      <c r="D203" s="25">
        <f t="shared" si="43"/>
        <v>0</v>
      </c>
      <c r="E203" s="26"/>
      <c r="F203" s="26"/>
      <c r="G203" s="153">
        <f t="shared" si="44"/>
        <v>0</v>
      </c>
      <c r="H203" s="154">
        <f>'[1]BYDEPT-adj'!BD203</f>
        <v>0</v>
      </c>
      <c r="I203" s="207"/>
      <c r="J203" s="154">
        <f t="shared" si="45"/>
        <v>0</v>
      </c>
      <c r="L203" s="154">
        <f t="shared" si="46"/>
        <v>0</v>
      </c>
    </row>
    <row r="204" spans="1:12" ht="16.5" hidden="1" customHeight="1" x14ac:dyDescent="0.2">
      <c r="A204" s="13" t="s">
        <v>139</v>
      </c>
      <c r="B204" s="25"/>
      <c r="C204" s="25"/>
      <c r="D204" s="25">
        <f t="shared" si="43"/>
        <v>0</v>
      </c>
      <c r="E204" s="26"/>
      <c r="F204" s="26"/>
      <c r="G204" s="153">
        <f t="shared" si="44"/>
        <v>0</v>
      </c>
      <c r="H204" s="154">
        <f>'[1]BYDEPT-adj'!BD204</f>
        <v>0</v>
      </c>
      <c r="I204" s="207"/>
      <c r="J204" s="154">
        <f t="shared" si="45"/>
        <v>0</v>
      </c>
      <c r="L204" s="154">
        <f t="shared" si="46"/>
        <v>0</v>
      </c>
    </row>
    <row r="205" spans="1:12" ht="16.5" hidden="1" customHeight="1" x14ac:dyDescent="0.2">
      <c r="A205" s="13" t="s">
        <v>79</v>
      </c>
      <c r="B205" s="25"/>
      <c r="C205" s="25"/>
      <c r="D205" s="25">
        <f t="shared" si="43"/>
        <v>0</v>
      </c>
      <c r="E205" s="26"/>
      <c r="F205" s="26"/>
      <c r="G205" s="153">
        <f t="shared" si="44"/>
        <v>0</v>
      </c>
      <c r="H205" s="154">
        <f>'[1]BYDEPT-adj'!BD205</f>
        <v>0</v>
      </c>
      <c r="I205" s="207"/>
      <c r="J205" s="154">
        <f t="shared" si="45"/>
        <v>0</v>
      </c>
      <c r="L205" s="154">
        <f t="shared" si="46"/>
        <v>0</v>
      </c>
    </row>
    <row r="206" spans="1:12" ht="16.5" hidden="1" customHeight="1" x14ac:dyDescent="0.2">
      <c r="A206" s="13" t="s">
        <v>80</v>
      </c>
      <c r="B206" s="25"/>
      <c r="C206" s="25"/>
      <c r="D206" s="25">
        <f t="shared" si="43"/>
        <v>0</v>
      </c>
      <c r="E206" s="26"/>
      <c r="F206" s="26"/>
      <c r="G206" s="153"/>
      <c r="H206" s="154">
        <f>'[1]BYDEPT-adj'!BD206</f>
        <v>0</v>
      </c>
      <c r="I206" s="207"/>
      <c r="J206" s="154"/>
      <c r="L206" s="154">
        <f t="shared" si="46"/>
        <v>0</v>
      </c>
    </row>
    <row r="207" spans="1:12" ht="16.5" hidden="1" customHeight="1" x14ac:dyDescent="0.2">
      <c r="A207" s="13" t="s">
        <v>82</v>
      </c>
      <c r="B207" s="25"/>
      <c r="C207" s="25"/>
      <c r="D207" s="25">
        <f t="shared" si="43"/>
        <v>0</v>
      </c>
      <c r="E207" s="26"/>
      <c r="F207" s="26"/>
      <c r="G207" s="153">
        <f t="shared" si="44"/>
        <v>0</v>
      </c>
      <c r="H207" s="154">
        <f>'[1]BYDEPT-adj'!BD207</f>
        <v>0</v>
      </c>
      <c r="I207" s="207"/>
      <c r="J207" s="154">
        <f t="shared" si="45"/>
        <v>0</v>
      </c>
      <c r="L207" s="154">
        <f t="shared" si="46"/>
        <v>0</v>
      </c>
    </row>
    <row r="208" spans="1:12" ht="16.5" hidden="1" customHeight="1" x14ac:dyDescent="0.2">
      <c r="A208" s="13" t="s">
        <v>83</v>
      </c>
      <c r="B208" s="25"/>
      <c r="C208" s="25"/>
      <c r="D208" s="25">
        <f t="shared" si="43"/>
        <v>0</v>
      </c>
      <c r="E208" s="26"/>
      <c r="F208" s="26"/>
      <c r="G208" s="153">
        <f t="shared" si="44"/>
        <v>0</v>
      </c>
      <c r="H208" s="154">
        <f>'[1]BYDEPT-adj'!BD208</f>
        <v>0</v>
      </c>
      <c r="I208" s="207"/>
      <c r="J208" s="154">
        <f t="shared" si="45"/>
        <v>0</v>
      </c>
      <c r="L208" s="154">
        <f t="shared" si="46"/>
        <v>0</v>
      </c>
    </row>
    <row r="209" spans="1:13" ht="16.5" hidden="1" customHeight="1" x14ac:dyDescent="0.2">
      <c r="A209" s="13" t="s">
        <v>206</v>
      </c>
      <c r="B209" s="25"/>
      <c r="C209" s="25"/>
      <c r="D209" s="25">
        <f t="shared" si="43"/>
        <v>0</v>
      </c>
      <c r="E209" s="26"/>
      <c r="F209" s="26"/>
      <c r="G209" s="153">
        <f t="shared" si="44"/>
        <v>0</v>
      </c>
      <c r="H209" s="154">
        <f>'[1]BYDEPT-adj'!BD209</f>
        <v>0</v>
      </c>
      <c r="I209" s="207"/>
      <c r="J209" s="154">
        <f t="shared" si="45"/>
        <v>0</v>
      </c>
      <c r="L209" s="154">
        <f t="shared" si="46"/>
        <v>0</v>
      </c>
    </row>
    <row r="210" spans="1:13" ht="16.5" hidden="1" customHeight="1" x14ac:dyDescent="0.2">
      <c r="A210" s="13" t="s">
        <v>84</v>
      </c>
      <c r="B210" s="25"/>
      <c r="C210" s="25"/>
      <c r="D210" s="25">
        <f t="shared" si="43"/>
        <v>0</v>
      </c>
      <c r="E210" s="26"/>
      <c r="F210" s="26"/>
      <c r="G210" s="153">
        <f t="shared" si="44"/>
        <v>0</v>
      </c>
      <c r="H210" s="154">
        <f>'[1]BYDEPT-adj'!BD210</f>
        <v>0</v>
      </c>
      <c r="I210" s="207"/>
      <c r="J210" s="154">
        <f t="shared" si="45"/>
        <v>0</v>
      </c>
      <c r="L210" s="154">
        <f t="shared" si="46"/>
        <v>0</v>
      </c>
    </row>
    <row r="211" spans="1:13" ht="16.5" hidden="1" customHeight="1" x14ac:dyDescent="0.2">
      <c r="A211" s="13" t="s">
        <v>85</v>
      </c>
      <c r="B211" s="25"/>
      <c r="C211" s="25"/>
      <c r="D211" s="25">
        <f t="shared" si="43"/>
        <v>0</v>
      </c>
      <c r="E211" s="26"/>
      <c r="F211" s="26"/>
      <c r="G211" s="153">
        <f t="shared" si="44"/>
        <v>0</v>
      </c>
      <c r="H211" s="154">
        <f>'[1]BYDEPT-adj'!BD211</f>
        <v>0</v>
      </c>
      <c r="I211" s="207"/>
      <c r="J211" s="154">
        <f t="shared" si="45"/>
        <v>0</v>
      </c>
      <c r="L211" s="154">
        <f t="shared" si="46"/>
        <v>0</v>
      </c>
    </row>
    <row r="212" spans="1:13" ht="16.5" customHeight="1" x14ac:dyDescent="0.2">
      <c r="A212" s="170"/>
      <c r="B212" s="25"/>
      <c r="C212" s="25"/>
      <c r="D212" s="25"/>
      <c r="E212" s="26"/>
      <c r="F212" s="206"/>
      <c r="G212" s="153"/>
      <c r="H212" s="154"/>
      <c r="I212" s="207"/>
      <c r="J212" s="154"/>
      <c r="L212" s="154"/>
    </row>
    <row r="213" spans="1:13" ht="16.5" customHeight="1" x14ac:dyDescent="0.2">
      <c r="A213" s="210" t="s">
        <v>165</v>
      </c>
      <c r="B213" s="161">
        <f t="shared" ref="B213:H213" si="47">B214+B215+SUM(B222:B230)</f>
        <v>38084642</v>
      </c>
      <c r="C213" s="161">
        <f t="shared" si="47"/>
        <v>0</v>
      </c>
      <c r="D213" s="161">
        <f t="shared" si="47"/>
        <v>38084642</v>
      </c>
      <c r="E213" s="161">
        <f t="shared" si="47"/>
        <v>0</v>
      </c>
      <c r="F213" s="162">
        <f t="shared" si="47"/>
        <v>0</v>
      </c>
      <c r="G213" s="163">
        <f t="shared" si="47"/>
        <v>0</v>
      </c>
      <c r="H213" s="164">
        <f t="shared" si="47"/>
        <v>11810951</v>
      </c>
      <c r="I213" s="211"/>
      <c r="J213" s="164">
        <f>J214+J215+SUM(J222:J230)</f>
        <v>-11810951</v>
      </c>
      <c r="L213" s="164">
        <f>L214+L215+SUM(L222:L230)</f>
        <v>26273691</v>
      </c>
    </row>
    <row r="214" spans="1:13" ht="16.5" customHeight="1" x14ac:dyDescent="0.2">
      <c r="A214" s="13" t="s">
        <v>196</v>
      </c>
      <c r="B214" s="25">
        <f>6528060</f>
        <v>6528060</v>
      </c>
      <c r="C214" s="25"/>
      <c r="D214" s="25">
        <f>C214+B214</f>
        <v>6528060</v>
      </c>
      <c r="E214" s="26"/>
      <c r="F214" s="206"/>
      <c r="G214" s="153">
        <f>E214+F214</f>
        <v>0</v>
      </c>
      <c r="H214" s="154">
        <f>'[1]BYDEPT-adj'!BD214</f>
        <v>656364</v>
      </c>
      <c r="I214" s="207"/>
      <c r="J214" s="154">
        <f>G214-H214</f>
        <v>-656364</v>
      </c>
      <c r="L214" s="154">
        <f>D214-H214</f>
        <v>5871696</v>
      </c>
    </row>
    <row r="215" spans="1:13" ht="16.5" customHeight="1" x14ac:dyDescent="0.2">
      <c r="A215" s="13" t="s">
        <v>197</v>
      </c>
      <c r="B215" s="155">
        <f>SUM(B216:B220)</f>
        <v>22959075</v>
      </c>
      <c r="C215" s="155">
        <f>SUM(C216:C220)</f>
        <v>0</v>
      </c>
      <c r="D215" s="155">
        <f>SUM(D216:D220)</f>
        <v>22959075</v>
      </c>
      <c r="E215" s="155">
        <f>SUM(E216:E219)</f>
        <v>0</v>
      </c>
      <c r="F215" s="212">
        <f>SUM(F216:F219)</f>
        <v>0</v>
      </c>
      <c r="G215" s="156">
        <f>SUM(G216:G219)</f>
        <v>0</v>
      </c>
      <c r="H215" s="157">
        <f>SUM(H216:H220)</f>
        <v>10564343</v>
      </c>
      <c r="I215" s="209"/>
      <c r="J215" s="157">
        <f>SUM(J216:J219)</f>
        <v>-10564343</v>
      </c>
      <c r="L215" s="157">
        <f>SUM(L216:L220)</f>
        <v>12394732</v>
      </c>
    </row>
    <row r="216" spans="1:13" ht="16.5" customHeight="1" x14ac:dyDescent="0.2">
      <c r="A216" s="13" t="s">
        <v>198</v>
      </c>
      <c r="B216" s="25">
        <v>22291486</v>
      </c>
      <c r="C216" s="213"/>
      <c r="D216" s="74">
        <f>C216+B216</f>
        <v>22291486</v>
      </c>
      <c r="E216" s="26"/>
      <c r="F216" s="206"/>
      <c r="G216" s="153">
        <f t="shared" ref="G216:G230" si="48">E216+F216</f>
        <v>0</v>
      </c>
      <c r="H216" s="154">
        <f>'[1]BYDEPT-adj'!BD216</f>
        <v>10433408</v>
      </c>
      <c r="I216" s="207"/>
      <c r="J216" s="154">
        <f>G216-H216</f>
        <v>-10433408</v>
      </c>
      <c r="L216" s="154">
        <f>D216-H216</f>
        <v>11858078</v>
      </c>
    </row>
    <row r="217" spans="1:13" ht="16.5" customHeight="1" x14ac:dyDescent="0.2">
      <c r="A217" s="13" t="s">
        <v>199</v>
      </c>
      <c r="B217" s="25">
        <v>208750</v>
      </c>
      <c r="C217" s="104"/>
      <c r="D217" s="74">
        <f>C217+B217</f>
        <v>208750</v>
      </c>
      <c r="E217" s="26"/>
      <c r="F217" s="206"/>
      <c r="G217" s="153">
        <f t="shared" si="48"/>
        <v>0</v>
      </c>
      <c r="H217" s="154">
        <f>'[1]BYDEPT-adj'!BD217</f>
        <v>0</v>
      </c>
      <c r="I217" s="207"/>
      <c r="J217" s="154">
        <f>G217-H217</f>
        <v>0</v>
      </c>
      <c r="L217" s="154">
        <f>D217-H217</f>
        <v>208750</v>
      </c>
    </row>
    <row r="218" spans="1:13" ht="16.5" customHeight="1" x14ac:dyDescent="0.2">
      <c r="A218" s="214" t="s">
        <v>172</v>
      </c>
      <c r="B218" s="119">
        <v>26434</v>
      </c>
      <c r="C218" s="68"/>
      <c r="D218" s="119">
        <f>C218+B218</f>
        <v>26434</v>
      </c>
      <c r="E218" s="26"/>
      <c r="F218" s="206"/>
      <c r="G218" s="153">
        <f t="shared" si="48"/>
        <v>0</v>
      </c>
      <c r="H218" s="154">
        <f>'[1]BYDEPT-adj'!BD218</f>
        <v>0</v>
      </c>
      <c r="I218" s="207"/>
      <c r="J218" s="154">
        <f>G218-H218</f>
        <v>0</v>
      </c>
      <c r="L218" s="154">
        <f>D218-H218</f>
        <v>26434</v>
      </c>
    </row>
    <row r="219" spans="1:13" ht="16.5" customHeight="1" x14ac:dyDescent="0.2">
      <c r="A219" s="13" t="s">
        <v>200</v>
      </c>
      <c r="B219" s="25">
        <v>232405</v>
      </c>
      <c r="C219" s="104"/>
      <c r="D219" s="74">
        <f>C219+B219</f>
        <v>232405</v>
      </c>
      <c r="E219" s="26"/>
      <c r="F219" s="206"/>
      <c r="G219" s="153">
        <f t="shared" si="48"/>
        <v>0</v>
      </c>
      <c r="H219" s="154">
        <f>'[1]BYDEPT-adj'!BD219</f>
        <v>130935</v>
      </c>
      <c r="I219" s="207"/>
      <c r="J219" s="154">
        <f>G219-H219</f>
        <v>-130935</v>
      </c>
      <c r="L219" s="154">
        <f>D219-H219</f>
        <v>101470</v>
      </c>
    </row>
    <row r="220" spans="1:13" ht="16.5" customHeight="1" x14ac:dyDescent="0.2">
      <c r="A220" s="13" t="s">
        <v>193</v>
      </c>
      <c r="B220" s="25">
        <v>200000</v>
      </c>
      <c r="C220" s="104"/>
      <c r="D220" s="74">
        <f>C220+B220</f>
        <v>200000</v>
      </c>
      <c r="E220" s="26"/>
      <c r="F220" s="206"/>
      <c r="G220" s="153">
        <f t="shared" si="48"/>
        <v>0</v>
      </c>
      <c r="H220" s="154">
        <f>'[1]BYDEPT-adj'!BD220</f>
        <v>0</v>
      </c>
      <c r="I220" s="207"/>
      <c r="J220" s="154">
        <f>G220-H220</f>
        <v>0</v>
      </c>
      <c r="L220" s="154">
        <f>D220-H220</f>
        <v>200000</v>
      </c>
    </row>
    <row r="221" spans="1:13" ht="14.25" hidden="1" customHeight="1" x14ac:dyDescent="0.2">
      <c r="A221" s="170"/>
      <c r="B221" s="25"/>
      <c r="C221" s="104"/>
      <c r="D221" s="74"/>
      <c r="E221" s="104"/>
      <c r="F221" s="182"/>
      <c r="G221" s="153">
        <f t="shared" si="48"/>
        <v>0</v>
      </c>
      <c r="H221" s="168"/>
      <c r="I221" s="215"/>
      <c r="J221" s="168"/>
      <c r="L221" s="154"/>
    </row>
    <row r="222" spans="1:13" ht="18" customHeight="1" x14ac:dyDescent="0.2">
      <c r="A222" s="170" t="s">
        <v>201</v>
      </c>
      <c r="B222" s="25">
        <v>1085443</v>
      </c>
      <c r="C222" s="104"/>
      <c r="D222" s="74">
        <f t="shared" ref="D222:D230" si="49">C222+B222</f>
        <v>1085443</v>
      </c>
      <c r="E222" s="26"/>
      <c r="F222" s="206"/>
      <c r="G222" s="153">
        <f t="shared" si="48"/>
        <v>0</v>
      </c>
      <c r="H222" s="154">
        <f>'[1]BYDEPT-adj'!BD222</f>
        <v>70962</v>
      </c>
      <c r="I222" s="207"/>
      <c r="J222" s="154">
        <f>G222-H222</f>
        <v>-70962</v>
      </c>
      <c r="L222" s="154">
        <f t="shared" ref="L222:L230" si="50">D222-H222</f>
        <v>1014481</v>
      </c>
    </row>
    <row r="223" spans="1:13" ht="16.5" hidden="1" customHeight="1" x14ac:dyDescent="0.2">
      <c r="A223" s="170" t="s">
        <v>202</v>
      </c>
      <c r="B223" s="25"/>
      <c r="C223" s="104"/>
      <c r="D223" s="74">
        <f t="shared" si="49"/>
        <v>0</v>
      </c>
      <c r="E223" s="26"/>
      <c r="F223" s="206"/>
      <c r="G223" s="153">
        <f t="shared" si="48"/>
        <v>0</v>
      </c>
      <c r="H223" s="154">
        <f>'[1]BYDEPT-adj'!BD223</f>
        <v>0</v>
      </c>
      <c r="I223" s="207"/>
      <c r="J223" s="154">
        <f t="shared" ref="J223:J230" si="51">G223-H223</f>
        <v>0</v>
      </c>
      <c r="L223" s="154">
        <f t="shared" si="50"/>
        <v>0</v>
      </c>
    </row>
    <row r="224" spans="1:13" ht="16.5" customHeight="1" x14ac:dyDescent="0.2">
      <c r="A224" s="170" t="s">
        <v>203</v>
      </c>
      <c r="B224" s="25">
        <v>778867</v>
      </c>
      <c r="C224" s="216"/>
      <c r="D224" s="74">
        <f t="shared" si="49"/>
        <v>778867</v>
      </c>
      <c r="E224" s="26"/>
      <c r="F224" s="206"/>
      <c r="G224" s="153">
        <f>E224+F224</f>
        <v>0</v>
      </c>
      <c r="H224" s="154">
        <f>'[1]BYDEPT-adj'!BD224</f>
        <v>0</v>
      </c>
      <c r="I224" s="207"/>
      <c r="J224" s="154">
        <f t="shared" si="51"/>
        <v>0</v>
      </c>
      <c r="L224" s="154">
        <f t="shared" si="50"/>
        <v>778867</v>
      </c>
      <c r="M224" s="37"/>
    </row>
    <row r="225" spans="1:12" ht="16.5" hidden="1" customHeight="1" x14ac:dyDescent="0.2">
      <c r="A225" s="170" t="s">
        <v>194</v>
      </c>
      <c r="B225" s="25"/>
      <c r="C225" s="104"/>
      <c r="D225" s="74">
        <f t="shared" si="49"/>
        <v>0</v>
      </c>
      <c r="E225" s="26"/>
      <c r="F225" s="206"/>
      <c r="G225" s="153">
        <f t="shared" si="48"/>
        <v>0</v>
      </c>
      <c r="H225" s="154">
        <f>'[1]BYDEPT-adj'!BD225</f>
        <v>0</v>
      </c>
      <c r="I225" s="207"/>
      <c r="J225" s="154">
        <f t="shared" si="51"/>
        <v>0</v>
      </c>
      <c r="L225" s="154">
        <f t="shared" si="50"/>
        <v>0</v>
      </c>
    </row>
    <row r="226" spans="1:12" ht="16.5" customHeight="1" x14ac:dyDescent="0.2">
      <c r="A226" s="170" t="s">
        <v>204</v>
      </c>
      <c r="B226" s="25">
        <v>1353864</v>
      </c>
      <c r="C226" s="104"/>
      <c r="D226" s="74">
        <f t="shared" si="49"/>
        <v>1353864</v>
      </c>
      <c r="E226" s="26"/>
      <c r="F226" s="206"/>
      <c r="G226" s="153">
        <f t="shared" si="48"/>
        <v>0</v>
      </c>
      <c r="H226" s="154">
        <f>'[1]BYDEPT-adj'!BD226</f>
        <v>33189</v>
      </c>
      <c r="I226" s="207"/>
      <c r="J226" s="154">
        <f t="shared" si="51"/>
        <v>-33189</v>
      </c>
      <c r="L226" s="154">
        <f t="shared" si="50"/>
        <v>1320675</v>
      </c>
    </row>
    <row r="227" spans="1:12" ht="16.5" hidden="1" customHeight="1" x14ac:dyDescent="0.2">
      <c r="A227" s="170" t="s">
        <v>86</v>
      </c>
      <c r="B227" s="25"/>
      <c r="C227" s="104"/>
      <c r="D227" s="74">
        <f t="shared" si="49"/>
        <v>0</v>
      </c>
      <c r="E227" s="26"/>
      <c r="F227" s="206"/>
      <c r="G227" s="153">
        <f t="shared" si="48"/>
        <v>0</v>
      </c>
      <c r="H227" s="154">
        <f>'[1]BYDEPT-adj'!BD227</f>
        <v>0</v>
      </c>
      <c r="I227" s="207"/>
      <c r="J227" s="154">
        <f t="shared" si="51"/>
        <v>0</v>
      </c>
      <c r="L227" s="154">
        <f t="shared" si="50"/>
        <v>0</v>
      </c>
    </row>
    <row r="228" spans="1:12" ht="16.5" customHeight="1" x14ac:dyDescent="0.2">
      <c r="A228" s="170" t="s">
        <v>195</v>
      </c>
      <c r="B228" s="25">
        <v>5093307</v>
      </c>
      <c r="C228" s="104"/>
      <c r="D228" s="74">
        <f t="shared" si="49"/>
        <v>5093307</v>
      </c>
      <c r="E228" s="26"/>
      <c r="F228" s="206"/>
      <c r="G228" s="153">
        <f t="shared" si="48"/>
        <v>0</v>
      </c>
      <c r="H228" s="154">
        <f>'[1]BYDEPT-adj'!BD228</f>
        <v>362593</v>
      </c>
      <c r="I228" s="207"/>
      <c r="J228" s="154">
        <f t="shared" si="51"/>
        <v>-362593</v>
      </c>
      <c r="L228" s="154">
        <f t="shared" si="50"/>
        <v>4730714</v>
      </c>
    </row>
    <row r="229" spans="1:12" ht="15.75" hidden="1" customHeight="1" x14ac:dyDescent="0.2">
      <c r="A229" s="170" t="s">
        <v>205</v>
      </c>
      <c r="B229" s="25"/>
      <c r="C229" s="104"/>
      <c r="D229" s="74">
        <f t="shared" si="49"/>
        <v>0</v>
      </c>
      <c r="E229" s="26"/>
      <c r="F229" s="206"/>
      <c r="G229" s="153">
        <f t="shared" si="48"/>
        <v>0</v>
      </c>
      <c r="H229" s="154">
        <f>'[1]BYDEPT-adj'!BD229</f>
        <v>0</v>
      </c>
      <c r="I229" s="207"/>
      <c r="J229" s="154">
        <f t="shared" si="51"/>
        <v>0</v>
      </c>
      <c r="L229" s="154">
        <f t="shared" si="50"/>
        <v>0</v>
      </c>
    </row>
    <row r="230" spans="1:12" ht="16.5" customHeight="1" x14ac:dyDescent="0.2">
      <c r="A230" s="217" t="s">
        <v>226</v>
      </c>
      <c r="B230" s="74">
        <v>286026</v>
      </c>
      <c r="C230" s="104"/>
      <c r="D230" s="74">
        <f t="shared" si="49"/>
        <v>286026</v>
      </c>
      <c r="E230" s="26"/>
      <c r="F230" s="206"/>
      <c r="G230" s="153">
        <f t="shared" si="48"/>
        <v>0</v>
      </c>
      <c r="H230" s="154">
        <f>'[1]BYDEPT-adj'!BD230</f>
        <v>123500</v>
      </c>
      <c r="I230" s="207"/>
      <c r="J230" s="154">
        <f t="shared" si="51"/>
        <v>-123500</v>
      </c>
      <c r="L230" s="154">
        <f t="shared" si="50"/>
        <v>162526</v>
      </c>
    </row>
    <row r="231" spans="1:12" ht="16.5" hidden="1" customHeight="1" x14ac:dyDescent="0.2">
      <c r="A231" s="152"/>
      <c r="B231" s="25"/>
      <c r="C231" s="104"/>
      <c r="D231" s="74"/>
      <c r="E231" s="26"/>
      <c r="F231" s="206"/>
      <c r="G231" s="153"/>
      <c r="H231" s="154"/>
      <c r="I231" s="207"/>
      <c r="J231" s="154"/>
      <c r="L231" s="154"/>
    </row>
    <row r="232" spans="1:12" ht="16.5" hidden="1" customHeight="1" x14ac:dyDescent="0.2">
      <c r="A232" s="199" t="s">
        <v>317</v>
      </c>
      <c r="B232" s="218">
        <f t="shared" ref="B232:H232" si="52">B233+B244</f>
        <v>0</v>
      </c>
      <c r="C232" s="219">
        <f t="shared" si="52"/>
        <v>0</v>
      </c>
      <c r="D232" s="220">
        <f t="shared" si="52"/>
        <v>0</v>
      </c>
      <c r="E232" s="161">
        <f t="shared" si="52"/>
        <v>0</v>
      </c>
      <c r="F232" s="162">
        <f t="shared" si="52"/>
        <v>0</v>
      </c>
      <c r="G232" s="163">
        <f t="shared" si="52"/>
        <v>0</v>
      </c>
      <c r="H232" s="164">
        <f t="shared" si="52"/>
        <v>0</v>
      </c>
      <c r="I232" s="165"/>
      <c r="J232" s="164">
        <f>J233+J244</f>
        <v>0</v>
      </c>
      <c r="L232" s="164">
        <f>L233+L244</f>
        <v>0</v>
      </c>
    </row>
    <row r="233" spans="1:12" ht="17.25" hidden="1" customHeight="1" x14ac:dyDescent="0.2">
      <c r="A233" s="221" t="s">
        <v>17</v>
      </c>
      <c r="B233" s="222">
        <f>SUM(B234:B242)</f>
        <v>0</v>
      </c>
      <c r="C233" s="223">
        <f>SUM(C234:C242)</f>
        <v>0</v>
      </c>
      <c r="D233" s="224">
        <f>SUM(D234:D242)</f>
        <v>0</v>
      </c>
      <c r="E233" s="225"/>
      <c r="F233" s="226"/>
      <c r="G233" s="227"/>
      <c r="H233" s="228">
        <f>SUM(H234:H242)</f>
        <v>0</v>
      </c>
      <c r="I233" s="226">
        <f>SUM(I234:I242)</f>
        <v>0</v>
      </c>
      <c r="J233" s="228">
        <f>SUM(J234:J242)</f>
        <v>0</v>
      </c>
      <c r="L233" s="228">
        <f>SUM(L234:L242)</f>
        <v>0</v>
      </c>
    </row>
    <row r="234" spans="1:12" ht="15.75" hidden="1" customHeight="1" x14ac:dyDescent="0.2">
      <c r="A234" s="229" t="s">
        <v>227</v>
      </c>
      <c r="B234" s="230"/>
      <c r="C234" s="230"/>
      <c r="D234" s="230"/>
      <c r="E234" s="26"/>
      <c r="F234" s="206"/>
      <c r="G234" s="153"/>
      <c r="H234" s="154">
        <f>'[1]BYDEPT-adj'!BD234</f>
        <v>0</v>
      </c>
      <c r="I234" s="117"/>
      <c r="J234" s="154">
        <f t="shared" ref="J234:J242" si="53">G234-H234</f>
        <v>0</v>
      </c>
      <c r="L234" s="154">
        <f t="shared" ref="L234:L242" si="54">D234-H234</f>
        <v>0</v>
      </c>
    </row>
    <row r="235" spans="1:12" ht="15.75" hidden="1" customHeight="1" x14ac:dyDescent="0.2">
      <c r="A235" s="229" t="s">
        <v>228</v>
      </c>
      <c r="B235" s="230"/>
      <c r="C235" s="230"/>
      <c r="D235" s="230"/>
      <c r="E235" s="26"/>
      <c r="F235" s="206"/>
      <c r="G235" s="153"/>
      <c r="H235" s="154">
        <f>'[1]BYDEPT-adj'!BD235</f>
        <v>0</v>
      </c>
      <c r="I235" s="117"/>
      <c r="J235" s="154">
        <f t="shared" si="53"/>
        <v>0</v>
      </c>
      <c r="L235" s="154">
        <f t="shared" si="54"/>
        <v>0</v>
      </c>
    </row>
    <row r="236" spans="1:12" ht="15.75" hidden="1" customHeight="1" x14ac:dyDescent="0.2">
      <c r="A236" s="229" t="s">
        <v>229</v>
      </c>
      <c r="B236" s="230"/>
      <c r="C236" s="230"/>
      <c r="D236" s="230"/>
      <c r="E236" s="26"/>
      <c r="F236" s="206"/>
      <c r="G236" s="153"/>
      <c r="H236" s="154">
        <f>'[1]BYDEPT-adj'!BD236</f>
        <v>0</v>
      </c>
      <c r="I236" s="117"/>
      <c r="J236" s="154">
        <f t="shared" si="53"/>
        <v>0</v>
      </c>
      <c r="L236" s="154">
        <f t="shared" si="54"/>
        <v>0</v>
      </c>
    </row>
    <row r="237" spans="1:12" ht="15.75" hidden="1" customHeight="1" x14ac:dyDescent="0.2">
      <c r="A237" s="229" t="s">
        <v>230</v>
      </c>
      <c r="B237" s="230"/>
      <c r="C237" s="230"/>
      <c r="D237" s="230"/>
      <c r="E237" s="26"/>
      <c r="F237" s="206"/>
      <c r="G237" s="153"/>
      <c r="H237" s="154">
        <f>'[1]BYDEPT-adj'!BD237</f>
        <v>0</v>
      </c>
      <c r="I237" s="117"/>
      <c r="J237" s="154">
        <f t="shared" si="53"/>
        <v>0</v>
      </c>
      <c r="L237" s="154">
        <f t="shared" si="54"/>
        <v>0</v>
      </c>
    </row>
    <row r="238" spans="1:12" ht="15.75" hidden="1" customHeight="1" x14ac:dyDescent="0.2">
      <c r="A238" s="229" t="s">
        <v>231</v>
      </c>
      <c r="B238" s="230"/>
      <c r="C238" s="230"/>
      <c r="D238" s="230"/>
      <c r="E238" s="26"/>
      <c r="F238" s="206"/>
      <c r="G238" s="153"/>
      <c r="H238" s="154">
        <f>'[1]BYDEPT-adj'!BD238</f>
        <v>0</v>
      </c>
      <c r="I238" s="117"/>
      <c r="J238" s="154">
        <f t="shared" si="53"/>
        <v>0</v>
      </c>
      <c r="L238" s="154">
        <f t="shared" si="54"/>
        <v>0</v>
      </c>
    </row>
    <row r="239" spans="1:12" ht="15.75" hidden="1" customHeight="1" x14ac:dyDescent="0.2">
      <c r="A239" s="229" t="s">
        <v>207</v>
      </c>
      <c r="B239" s="230"/>
      <c r="C239" s="230"/>
      <c r="D239" s="230"/>
      <c r="E239" s="26"/>
      <c r="F239" s="206"/>
      <c r="G239" s="153"/>
      <c r="H239" s="154">
        <f>'[1]BYDEPT-adj'!BD239</f>
        <v>0</v>
      </c>
      <c r="I239" s="117"/>
      <c r="J239" s="154">
        <f t="shared" si="53"/>
        <v>0</v>
      </c>
      <c r="L239" s="154">
        <f t="shared" si="54"/>
        <v>0</v>
      </c>
    </row>
    <row r="240" spans="1:12" ht="15.75" hidden="1" customHeight="1" x14ac:dyDescent="0.2">
      <c r="A240" s="229" t="s">
        <v>232</v>
      </c>
      <c r="B240" s="230"/>
      <c r="C240" s="230"/>
      <c r="D240" s="230"/>
      <c r="E240" s="26"/>
      <c r="F240" s="206"/>
      <c r="G240" s="153"/>
      <c r="H240" s="154">
        <f>'[1]BYDEPT-adj'!BD240</f>
        <v>0</v>
      </c>
      <c r="I240" s="117"/>
      <c r="J240" s="154">
        <f t="shared" si="53"/>
        <v>0</v>
      </c>
      <c r="L240" s="154">
        <f t="shared" si="54"/>
        <v>0</v>
      </c>
    </row>
    <row r="241" spans="1:12" ht="16.5" hidden="1" customHeight="1" x14ac:dyDescent="0.2">
      <c r="A241" s="229" t="s">
        <v>233</v>
      </c>
      <c r="B241" s="230"/>
      <c r="C241" s="230"/>
      <c r="D241" s="230"/>
      <c r="E241" s="26"/>
      <c r="F241" s="206"/>
      <c r="G241" s="153"/>
      <c r="H241" s="154">
        <f>'[1]BYDEPT-adj'!BD241</f>
        <v>0</v>
      </c>
      <c r="I241" s="117"/>
      <c r="J241" s="154">
        <f t="shared" si="53"/>
        <v>0</v>
      </c>
      <c r="L241" s="154">
        <f t="shared" si="54"/>
        <v>0</v>
      </c>
    </row>
    <row r="242" spans="1:12" ht="15.75" hidden="1" customHeight="1" x14ac:dyDescent="0.2">
      <c r="A242" s="229" t="s">
        <v>234</v>
      </c>
      <c r="B242" s="230"/>
      <c r="C242" s="230"/>
      <c r="D242" s="230"/>
      <c r="E242" s="26"/>
      <c r="F242" s="206"/>
      <c r="G242" s="153"/>
      <c r="H242" s="154">
        <f>'[1]BYDEPT-adj'!BD242</f>
        <v>0</v>
      </c>
      <c r="I242" s="117"/>
      <c r="J242" s="154">
        <f t="shared" si="53"/>
        <v>0</v>
      </c>
      <c r="L242" s="154">
        <f t="shared" si="54"/>
        <v>0</v>
      </c>
    </row>
    <row r="243" spans="1:12" ht="15.75" hidden="1" customHeight="1" x14ac:dyDescent="0.2">
      <c r="A243" s="221"/>
      <c r="B243" s="230"/>
      <c r="C243" s="230"/>
      <c r="D243" s="230"/>
      <c r="E243" s="26"/>
      <c r="F243" s="206"/>
      <c r="G243" s="153"/>
      <c r="H243" s="154"/>
      <c r="I243" s="117"/>
      <c r="J243" s="154"/>
      <c r="L243" s="154"/>
    </row>
    <row r="244" spans="1:12" ht="15.75" hidden="1" customHeight="1" x14ac:dyDescent="0.2">
      <c r="A244" s="210" t="s">
        <v>164</v>
      </c>
      <c r="B244" s="231">
        <f>B245</f>
        <v>0</v>
      </c>
      <c r="C244" s="231">
        <f>C245</f>
        <v>0</v>
      </c>
      <c r="D244" s="231">
        <f>D245</f>
        <v>0</v>
      </c>
      <c r="E244" s="26"/>
      <c r="F244" s="206"/>
      <c r="G244" s="153"/>
      <c r="H244" s="157">
        <f>H245</f>
        <v>0</v>
      </c>
      <c r="I244" s="117"/>
      <c r="J244" s="157">
        <f>J245</f>
        <v>0</v>
      </c>
      <c r="L244" s="157">
        <f>L245</f>
        <v>0</v>
      </c>
    </row>
    <row r="245" spans="1:12" ht="15.75" hidden="1" customHeight="1" x14ac:dyDescent="0.2">
      <c r="A245" s="229" t="s">
        <v>235</v>
      </c>
      <c r="B245" s="230"/>
      <c r="C245" s="230"/>
      <c r="D245" s="230"/>
      <c r="E245" s="26"/>
      <c r="F245" s="206"/>
      <c r="G245" s="153"/>
      <c r="H245" s="154">
        <f>'[1]BYDEPT-adj'!BD245</f>
        <v>0</v>
      </c>
      <c r="I245" s="117"/>
      <c r="J245" s="154">
        <f>G245-H245</f>
        <v>0</v>
      </c>
      <c r="L245" s="154">
        <f>D245-H245</f>
        <v>0</v>
      </c>
    </row>
    <row r="246" spans="1:12" ht="15.75" hidden="1" customHeight="1" x14ac:dyDescent="0.2">
      <c r="A246" s="232"/>
      <c r="B246" s="230"/>
      <c r="C246" s="230"/>
      <c r="D246" s="230"/>
      <c r="E246" s="26"/>
      <c r="F246" s="206"/>
      <c r="G246" s="153"/>
      <c r="H246" s="154"/>
      <c r="I246" s="117"/>
      <c r="J246" s="154"/>
      <c r="L246" s="154"/>
    </row>
    <row r="247" spans="1:12" ht="16.5" hidden="1" customHeight="1" x14ac:dyDescent="0.2">
      <c r="A247" s="195" t="s">
        <v>12</v>
      </c>
      <c r="B247" s="233"/>
      <c r="C247" s="233"/>
      <c r="D247" s="233"/>
      <c r="E247" s="26"/>
      <c r="F247" s="26"/>
      <c r="G247" s="153">
        <f>E247+F247</f>
        <v>0</v>
      </c>
      <c r="H247" s="234">
        <f>'[1]BYDEPT-adj'!BD247</f>
        <v>0</v>
      </c>
      <c r="I247" s="118"/>
      <c r="J247" s="234">
        <f>G247-H247</f>
        <v>0</v>
      </c>
      <c r="L247" s="234"/>
    </row>
    <row r="248" spans="1:12" ht="14.25" customHeight="1" x14ac:dyDescent="0.2">
      <c r="A248" s="195"/>
      <c r="B248" s="233"/>
      <c r="C248" s="233"/>
      <c r="D248" s="233"/>
      <c r="E248" s="26"/>
      <c r="F248" s="26"/>
      <c r="G248" s="153"/>
      <c r="H248" s="234"/>
      <c r="I248" s="118"/>
      <c r="J248" s="234"/>
      <c r="L248" s="234"/>
    </row>
    <row r="249" spans="1:12" ht="16.5" customHeight="1" x14ac:dyDescent="0.2">
      <c r="A249" s="235" t="s">
        <v>166</v>
      </c>
      <c r="B249" s="236"/>
      <c r="C249" s="236"/>
      <c r="D249" s="236"/>
      <c r="E249" s="62">
        <f>SUM(E250:E259)</f>
        <v>0</v>
      </c>
      <c r="F249" s="62">
        <f>SUM(F250:F259)</f>
        <v>0</v>
      </c>
      <c r="G249" s="178">
        <f>SUM(G250:G259)</f>
        <v>0</v>
      </c>
      <c r="H249" s="179">
        <f>SUM(H250:H259)</f>
        <v>1980740</v>
      </c>
      <c r="I249" s="180"/>
      <c r="J249" s="179">
        <f>SUM(J250:J259)</f>
        <v>-1980740</v>
      </c>
      <c r="L249" s="179">
        <f>SUM(L250:L259)</f>
        <v>0</v>
      </c>
    </row>
    <row r="250" spans="1:12" ht="17.25" hidden="1" customHeight="1" x14ac:dyDescent="0.2">
      <c r="A250" s="152" t="s">
        <v>179</v>
      </c>
      <c r="B250" s="25"/>
      <c r="C250" s="25"/>
      <c r="D250" s="25"/>
      <c r="E250" s="26"/>
      <c r="F250" s="26"/>
      <c r="G250" s="153">
        <f t="shared" ref="G250:G259" si="55">E250+F250</f>
        <v>0</v>
      </c>
      <c r="H250" s="154">
        <f>'[1]BYDEPT-adj'!BD250</f>
        <v>0</v>
      </c>
      <c r="I250" s="117"/>
      <c r="J250" s="154">
        <f t="shared" ref="J250:L259" si="56">G250-H250</f>
        <v>0</v>
      </c>
      <c r="L250" s="154">
        <f t="shared" si="56"/>
        <v>0</v>
      </c>
    </row>
    <row r="251" spans="1:12" ht="16.5" customHeight="1" x14ac:dyDescent="0.2">
      <c r="A251" s="152" t="s">
        <v>169</v>
      </c>
      <c r="B251" s="25"/>
      <c r="C251" s="25"/>
      <c r="D251" s="25"/>
      <c r="E251" s="26"/>
      <c r="F251" s="26"/>
      <c r="G251" s="153">
        <f t="shared" si="55"/>
        <v>0</v>
      </c>
      <c r="H251" s="154">
        <f>'[1]BYDEPT-adj'!BD251</f>
        <v>302462</v>
      </c>
      <c r="I251" s="117"/>
      <c r="J251" s="154">
        <f t="shared" si="56"/>
        <v>-302462</v>
      </c>
      <c r="L251" s="154"/>
    </row>
    <row r="252" spans="1:12" ht="16.5" hidden="1" customHeight="1" x14ac:dyDescent="0.2">
      <c r="A252" s="152" t="s">
        <v>173</v>
      </c>
      <c r="B252" s="25"/>
      <c r="C252" s="25"/>
      <c r="D252" s="25"/>
      <c r="E252" s="26"/>
      <c r="F252" s="26"/>
      <c r="G252" s="153">
        <f t="shared" si="55"/>
        <v>0</v>
      </c>
      <c r="H252" s="154">
        <f>'[1]BYDEPT-adj'!BD252</f>
        <v>0</v>
      </c>
      <c r="I252" s="117"/>
      <c r="J252" s="154">
        <f t="shared" si="56"/>
        <v>0</v>
      </c>
      <c r="L252" s="154"/>
    </row>
    <row r="253" spans="1:12" ht="17.25" customHeight="1" x14ac:dyDescent="0.2">
      <c r="A253" s="103" t="s">
        <v>163</v>
      </c>
      <c r="B253" s="80"/>
      <c r="C253" s="80"/>
      <c r="D253" s="80"/>
      <c r="E253" s="26"/>
      <c r="F253" s="26"/>
      <c r="G253" s="153">
        <f t="shared" si="55"/>
        <v>0</v>
      </c>
      <c r="H253" s="154">
        <f>'[1]BYDEPT-adj'!BD253</f>
        <v>863410</v>
      </c>
      <c r="I253" s="117"/>
      <c r="J253" s="154">
        <f t="shared" si="56"/>
        <v>-863410</v>
      </c>
      <c r="L253" s="154"/>
    </row>
    <row r="254" spans="1:12" ht="16.5" customHeight="1" x14ac:dyDescent="0.2">
      <c r="A254" s="152" t="s">
        <v>170</v>
      </c>
      <c r="B254" s="25"/>
      <c r="C254" s="25"/>
      <c r="D254" s="25"/>
      <c r="E254" s="26"/>
      <c r="F254" s="26"/>
      <c r="G254" s="153">
        <f t="shared" si="55"/>
        <v>0</v>
      </c>
      <c r="H254" s="154">
        <f>'[1]BYDEPT-adj'!BD254</f>
        <v>814868</v>
      </c>
      <c r="I254" s="117"/>
      <c r="J254" s="154">
        <f t="shared" si="56"/>
        <v>-814868</v>
      </c>
      <c r="L254" s="154"/>
    </row>
    <row r="255" spans="1:12" ht="16.5" hidden="1" customHeight="1" x14ac:dyDescent="0.2">
      <c r="A255" s="237" t="s">
        <v>236</v>
      </c>
      <c r="B255" s="119"/>
      <c r="C255" s="68"/>
      <c r="D255" s="238"/>
      <c r="E255" s="26"/>
      <c r="F255" s="26"/>
      <c r="G255" s="153">
        <f t="shared" si="55"/>
        <v>0</v>
      </c>
      <c r="H255" s="154">
        <f>'[1]BYDEPT-adj'!BD255</f>
        <v>0</v>
      </c>
      <c r="I255" s="117"/>
      <c r="J255" s="154">
        <f t="shared" si="56"/>
        <v>0</v>
      </c>
      <c r="L255" s="154">
        <f t="shared" si="56"/>
        <v>0</v>
      </c>
    </row>
    <row r="256" spans="1:12" ht="16.5" hidden="1" customHeight="1" x14ac:dyDescent="0.2">
      <c r="A256" s="239" t="s">
        <v>318</v>
      </c>
      <c r="B256" s="74"/>
      <c r="C256" s="104"/>
      <c r="D256" s="74"/>
      <c r="E256" s="26"/>
      <c r="F256" s="26"/>
      <c r="G256" s="153">
        <f t="shared" si="55"/>
        <v>0</v>
      </c>
      <c r="H256" s="154">
        <f>'[1]BYDEPT-adj'!BD256</f>
        <v>0</v>
      </c>
      <c r="I256" s="117"/>
      <c r="J256" s="154">
        <f t="shared" si="56"/>
        <v>0</v>
      </c>
      <c r="L256" s="154">
        <f t="shared" si="56"/>
        <v>0</v>
      </c>
    </row>
    <row r="257" spans="1:12" ht="16.5" hidden="1" customHeight="1" x14ac:dyDescent="0.2">
      <c r="A257" s="152" t="s">
        <v>319</v>
      </c>
      <c r="B257" s="25"/>
      <c r="C257" s="104"/>
      <c r="D257" s="74"/>
      <c r="E257" s="26"/>
      <c r="F257" s="26"/>
      <c r="G257" s="153">
        <f t="shared" si="55"/>
        <v>0</v>
      </c>
      <c r="H257" s="154">
        <f>'[1]BYDEPT-adj'!BD257</f>
        <v>0</v>
      </c>
      <c r="I257" s="117"/>
      <c r="J257" s="154">
        <f t="shared" si="56"/>
        <v>0</v>
      </c>
      <c r="L257" s="154">
        <f t="shared" si="56"/>
        <v>0</v>
      </c>
    </row>
    <row r="258" spans="1:12" ht="16.5" hidden="1" customHeight="1" x14ac:dyDescent="0.2">
      <c r="A258" s="152" t="s">
        <v>320</v>
      </c>
      <c r="B258" s="25"/>
      <c r="C258" s="25"/>
      <c r="D258" s="25"/>
      <c r="E258" s="26"/>
      <c r="F258" s="26"/>
      <c r="G258" s="153">
        <f t="shared" si="55"/>
        <v>0</v>
      </c>
      <c r="H258" s="154">
        <f>'[1]BYDEPT-adj'!BD258</f>
        <v>0</v>
      </c>
      <c r="I258" s="117"/>
      <c r="J258" s="154">
        <f t="shared" si="56"/>
        <v>0</v>
      </c>
      <c r="L258" s="154">
        <f t="shared" si="56"/>
        <v>0</v>
      </c>
    </row>
    <row r="259" spans="1:12" ht="16.5" hidden="1" customHeight="1" x14ac:dyDescent="0.2">
      <c r="A259" s="152" t="s">
        <v>321</v>
      </c>
      <c r="B259" s="25"/>
      <c r="C259" s="25"/>
      <c r="D259" s="25"/>
      <c r="E259" s="26"/>
      <c r="F259" s="26"/>
      <c r="G259" s="153">
        <f t="shared" si="55"/>
        <v>0</v>
      </c>
      <c r="H259" s="154">
        <f>'[1]BYDEPT-adj'!BD259</f>
        <v>0</v>
      </c>
      <c r="I259" s="117"/>
      <c r="J259" s="154">
        <f t="shared" si="56"/>
        <v>0</v>
      </c>
      <c r="L259" s="154">
        <f t="shared" si="56"/>
        <v>0</v>
      </c>
    </row>
    <row r="260" spans="1:12" ht="21.75" customHeight="1" thickBot="1" x14ac:dyDescent="0.25">
      <c r="A260" s="240" t="s">
        <v>13</v>
      </c>
      <c r="B260" s="241">
        <f>B232+B128</f>
        <v>66263711</v>
      </c>
      <c r="C260" s="241">
        <f>C232+C128</f>
        <v>0</v>
      </c>
      <c r="D260" s="241">
        <f>D232+D128</f>
        <v>66263711</v>
      </c>
      <c r="E260" s="242">
        <f>E126+E124</f>
        <v>3001800000</v>
      </c>
      <c r="F260" s="242">
        <f>F126+F124</f>
        <v>0</v>
      </c>
      <c r="G260" s="243">
        <f>G126+G124</f>
        <v>3001800000</v>
      </c>
      <c r="H260" s="244">
        <f>H126+H124</f>
        <v>2505474540</v>
      </c>
      <c r="I260" s="245">
        <f>H260/G260</f>
        <v>0.83465738556865876</v>
      </c>
      <c r="J260" s="244">
        <f>J126+J124</f>
        <v>496325460</v>
      </c>
      <c r="L260" s="244">
        <f>L232+L128</f>
        <v>49213725</v>
      </c>
    </row>
    <row r="261" spans="1:12" ht="16.5" customHeight="1" thickTop="1" x14ac:dyDescent="0.2">
      <c r="A261" s="313"/>
      <c r="B261" s="177"/>
      <c r="C261" s="177"/>
      <c r="D261" s="177"/>
      <c r="E261" s="314"/>
      <c r="F261" s="314"/>
      <c r="G261" s="314"/>
      <c r="H261" s="314"/>
      <c r="I261" s="193"/>
      <c r="J261" s="314"/>
      <c r="L261" s="314"/>
    </row>
    <row r="262" spans="1:12" ht="16.5" customHeight="1" x14ac:dyDescent="0.2">
      <c r="A262" s="313"/>
      <c r="B262" s="177"/>
      <c r="C262" s="177"/>
      <c r="D262" s="177"/>
      <c r="E262" s="314"/>
      <c r="F262" s="314"/>
      <c r="G262" s="314"/>
      <c r="H262" s="314"/>
      <c r="I262" s="193"/>
      <c r="J262" s="314"/>
      <c r="L262" s="314"/>
    </row>
    <row r="263" spans="1:12" ht="16.5" customHeight="1" x14ac:dyDescent="0.2">
      <c r="A263" s="313"/>
      <c r="B263" s="177"/>
      <c r="C263" s="177"/>
      <c r="D263" s="177"/>
      <c r="E263" s="314"/>
      <c r="F263" s="314"/>
      <c r="G263" s="314"/>
      <c r="H263" s="314"/>
      <c r="I263" s="193"/>
      <c r="J263" s="314"/>
      <c r="L263" s="314"/>
    </row>
    <row r="264" spans="1:12" ht="16.5" customHeight="1" x14ac:dyDescent="0.2">
      <c r="A264" s="313"/>
      <c r="B264" s="177"/>
      <c r="C264" s="177"/>
      <c r="D264" s="177"/>
      <c r="E264" s="314"/>
      <c r="F264" s="314"/>
      <c r="G264" s="314"/>
      <c r="H264" s="314"/>
      <c r="I264" s="193"/>
      <c r="J264" s="314"/>
      <c r="L264" s="314"/>
    </row>
    <row r="265" spans="1:12" ht="16.5" customHeight="1" x14ac:dyDescent="0.2">
      <c r="A265" s="313"/>
      <c r="B265" s="177"/>
      <c r="C265" s="177"/>
      <c r="D265" s="177"/>
      <c r="E265" s="314"/>
      <c r="F265" s="314"/>
      <c r="G265" s="314"/>
      <c r="H265" s="314"/>
      <c r="I265" s="193"/>
      <c r="J265" s="314"/>
      <c r="L265" s="314"/>
    </row>
    <row r="266" spans="1:12" x14ac:dyDescent="0.2">
      <c r="E266" s="248"/>
      <c r="F266" s="248"/>
      <c r="G266" s="248"/>
      <c r="H266" s="248"/>
      <c r="I266" s="117"/>
      <c r="J266" s="248"/>
      <c r="L266" s="248"/>
    </row>
    <row r="267" spans="1:12" x14ac:dyDescent="0.2">
      <c r="E267" s="248"/>
      <c r="F267" s="248"/>
      <c r="G267" s="248"/>
      <c r="H267" s="248"/>
      <c r="I267" s="117"/>
      <c r="J267" s="248"/>
      <c r="L267" s="248"/>
    </row>
  </sheetData>
  <mergeCells count="12">
    <mergeCell ref="I4:I6"/>
    <mergeCell ref="J4:J6"/>
    <mergeCell ref="L4:L6"/>
    <mergeCell ref="E5:E6"/>
    <mergeCell ref="F5:F6"/>
    <mergeCell ref="G5:G6"/>
    <mergeCell ref="H4:H6"/>
    <mergeCell ref="A4:A6"/>
    <mergeCell ref="B4:B6"/>
    <mergeCell ref="C4:C6"/>
    <mergeCell ref="D4:D6"/>
    <mergeCell ref="E4:G4"/>
  </mergeCells>
  <printOptions gridLines="1"/>
  <pageMargins left="0.56999999999999995" right="0.37" top="0.75" bottom="0.75" header="0.3" footer="0.3"/>
  <pageSetup paperSize="9" scale="65" orientation="portrait" r:id="rId1"/>
  <headerFooter alignWithMargins="0">
    <oddHeader>&amp;R&amp;"Arial,Bold"ANNEX A-1</oddHeader>
    <oddFooter>&amp;L&amp;8&amp;F &amp;A&amp;C&amp;8 &amp;P of &amp;N</oddFooter>
  </headerFooter>
  <rowBreaks count="2" manualBreakCount="2">
    <brk id="81" max="14" man="1"/>
    <brk id="2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C347"/>
  <sheetViews>
    <sheetView zoomScale="112" zoomScaleNormal="112" workbookViewId="0">
      <pane xSplit="1" ySplit="6" topLeftCell="B86" activePane="bottomRight" state="frozen"/>
      <selection pane="topRight" activeCell="B1" sqref="B1"/>
      <selection pane="bottomLeft" activeCell="A7" sqref="A7"/>
      <selection pane="bottomRight" activeCell="L99" sqref="L99"/>
    </sheetView>
  </sheetViews>
  <sheetFormatPr defaultRowHeight="12.75" x14ac:dyDescent="0.2"/>
  <cols>
    <col min="1" max="1" width="15.42578125" style="331" customWidth="1"/>
    <col min="2" max="2" width="12.42578125" style="331" customWidth="1"/>
    <col min="3" max="3" width="12.140625" style="331" customWidth="1"/>
    <col min="4" max="4" width="12.28515625" style="331" customWidth="1"/>
    <col min="5" max="5" width="12.7109375" style="331" customWidth="1"/>
    <col min="6" max="6" width="13" style="331" hidden="1" customWidth="1"/>
    <col min="7" max="7" width="13.140625" style="331" customWidth="1"/>
    <col min="8" max="8" width="12.5703125" style="331" customWidth="1"/>
    <col min="9" max="9" width="12.7109375" style="331" customWidth="1"/>
    <col min="10" max="16384" width="9.140625" style="323"/>
  </cols>
  <sheetData>
    <row r="1" spans="1:9" s="319" customFormat="1" x14ac:dyDescent="0.2">
      <c r="A1" s="318" t="str">
        <f>'[2]all sources'!A1</f>
        <v>CY 2016 ALLOTMENT RELEASES</v>
      </c>
      <c r="B1" s="318"/>
      <c r="C1" s="318"/>
      <c r="D1" s="318"/>
      <c r="I1" s="320"/>
    </row>
    <row r="2" spans="1:9" s="319" customFormat="1" x14ac:dyDescent="0.2">
      <c r="A2" s="321" t="s">
        <v>96</v>
      </c>
      <c r="B2" s="321"/>
      <c r="C2" s="321"/>
      <c r="D2" s="321"/>
    </row>
    <row r="3" spans="1:9" s="319" customFormat="1" x14ac:dyDescent="0.2">
      <c r="A3" s="321" t="str">
        <f>[3]BYDEPT!$A$2</f>
        <v>JANUARY 1- APRIL 30, 2016</v>
      </c>
      <c r="B3" s="318"/>
      <c r="C3" s="318"/>
      <c r="D3" s="318"/>
    </row>
    <row r="4" spans="1:9" s="319" customFormat="1" x14ac:dyDescent="0.2">
      <c r="A4" s="318" t="s">
        <v>0</v>
      </c>
      <c r="B4" s="267"/>
      <c r="C4" s="322"/>
      <c r="D4" s="322"/>
    </row>
    <row r="5" spans="1:9" ht="30.75" customHeight="1" x14ac:dyDescent="0.2">
      <c r="A5" s="363" t="s">
        <v>1</v>
      </c>
      <c r="B5" s="365" t="s">
        <v>346</v>
      </c>
      <c r="C5" s="365"/>
      <c r="D5" s="366"/>
      <c r="E5" s="367" t="s">
        <v>330</v>
      </c>
      <c r="F5" s="362" t="s">
        <v>97</v>
      </c>
      <c r="G5" s="362" t="s">
        <v>331</v>
      </c>
      <c r="H5" s="362"/>
      <c r="I5" s="362" t="s">
        <v>98</v>
      </c>
    </row>
    <row r="6" spans="1:9" ht="39.75" customHeight="1" x14ac:dyDescent="0.2">
      <c r="A6" s="364"/>
      <c r="B6" s="324" t="s">
        <v>99</v>
      </c>
      <c r="C6" s="325" t="s">
        <v>265</v>
      </c>
      <c r="D6" s="326" t="s">
        <v>100</v>
      </c>
      <c r="E6" s="368"/>
      <c r="F6" s="362"/>
      <c r="G6" s="325" t="s">
        <v>332</v>
      </c>
      <c r="H6" s="325" t="s">
        <v>333</v>
      </c>
      <c r="I6" s="362"/>
    </row>
    <row r="7" spans="1:9" ht="15" customHeight="1" x14ac:dyDescent="0.2">
      <c r="A7" s="268" t="s">
        <v>101</v>
      </c>
      <c r="B7" s="268">
        <f>'[2]NEW GAA'!E7</f>
        <v>12742220</v>
      </c>
      <c r="C7" s="269">
        <f>'[2]NEW GAA'!AR7</f>
        <v>404536</v>
      </c>
      <c r="D7" s="270">
        <f t="shared" ref="D7:D12" si="0">SUM(B7:C7)</f>
        <v>13146756</v>
      </c>
      <c r="E7" s="74">
        <f>[2]AUTO!BA7</f>
        <v>369916</v>
      </c>
      <c r="F7" s="104">
        <f>[2]UF!AF7</f>
        <v>0</v>
      </c>
      <c r="G7" s="104">
        <f>'[2]CONT-RA10651'!AN7</f>
        <v>0</v>
      </c>
      <c r="H7" s="271">
        <f>'[2]CONT-RA10651'!AM7</f>
        <v>0</v>
      </c>
      <c r="I7" s="104">
        <f>SUM(D7:H7)</f>
        <v>13516672</v>
      </c>
    </row>
    <row r="8" spans="1:9" ht="14.25" customHeight="1" x14ac:dyDescent="0.2">
      <c r="A8" s="25" t="s">
        <v>102</v>
      </c>
      <c r="B8" s="25">
        <f>'[2]NEW GAA'!E8</f>
        <v>2561575</v>
      </c>
      <c r="C8" s="74">
        <f>'[2]NEW GAA'!AR8</f>
        <v>34547</v>
      </c>
      <c r="D8" s="182">
        <f t="shared" si="0"/>
        <v>2596122</v>
      </c>
      <c r="E8" s="74">
        <f>[2]AUTO!BA8</f>
        <v>37372</v>
      </c>
      <c r="F8" s="104">
        <f>[2]UF!AF8</f>
        <v>0</v>
      </c>
      <c r="G8" s="104">
        <f>'[2]CONT-RA10651'!AN8</f>
        <v>0</v>
      </c>
      <c r="H8" s="104">
        <f>'[2]CONT-RA10651'!AM8</f>
        <v>0</v>
      </c>
      <c r="I8" s="104">
        <f t="shared" ref="I8:I72" si="1">SUM(D8:H8)</f>
        <v>2633494</v>
      </c>
    </row>
    <row r="9" spans="1:9" x14ac:dyDescent="0.2">
      <c r="A9" s="25" t="s">
        <v>103</v>
      </c>
      <c r="B9" s="25">
        <f>'[2]NEW GAA'!E9</f>
        <v>229295</v>
      </c>
      <c r="C9" s="74">
        <f>'[2]NEW GAA'!AR9</f>
        <v>5025</v>
      </c>
      <c r="D9" s="182">
        <f t="shared" si="0"/>
        <v>234320</v>
      </c>
      <c r="E9" s="74">
        <f>[2]AUTO!BA9</f>
        <v>4264</v>
      </c>
      <c r="F9" s="104">
        <f>[2]UF!AF9</f>
        <v>0</v>
      </c>
      <c r="G9" s="104">
        <f>'[2]CONT-RA10651'!AN9</f>
        <v>0</v>
      </c>
      <c r="H9" s="104">
        <f>'[2]CONT-RA10651'!AM9</f>
        <v>0</v>
      </c>
      <c r="I9" s="104">
        <f t="shared" si="1"/>
        <v>238584</v>
      </c>
    </row>
    <row r="10" spans="1:9" x14ac:dyDescent="0.2">
      <c r="A10" s="25" t="s">
        <v>104</v>
      </c>
      <c r="B10" s="25">
        <f>'[2]NEW GAA'!E10</f>
        <v>9980438</v>
      </c>
      <c r="C10" s="74">
        <f>'[2]NEW GAA'!AR10</f>
        <v>188057</v>
      </c>
      <c r="D10" s="182">
        <f t="shared" si="0"/>
        <v>10168495</v>
      </c>
      <c r="E10" s="74">
        <f>[2]AUTO!BA10</f>
        <v>270157</v>
      </c>
      <c r="F10" s="104">
        <f>[2]UF!AF10</f>
        <v>0</v>
      </c>
      <c r="G10" s="104">
        <f>'[2]CONT-RA10651'!AN10</f>
        <v>0</v>
      </c>
      <c r="H10" s="104">
        <f>'[2]CONT-RA10651'!AM10</f>
        <v>0</v>
      </c>
      <c r="I10" s="104">
        <f t="shared" si="1"/>
        <v>10438652</v>
      </c>
    </row>
    <row r="11" spans="1:9" x14ac:dyDescent="0.2">
      <c r="A11" s="25" t="s">
        <v>105</v>
      </c>
      <c r="B11" s="25">
        <f>'[2]NEW GAA'!E11</f>
        <v>40999384</v>
      </c>
      <c r="C11" s="74">
        <f>'[2]NEW GAA'!AR11</f>
        <v>175349</v>
      </c>
      <c r="D11" s="182">
        <f t="shared" si="0"/>
        <v>41174733</v>
      </c>
      <c r="E11" s="74">
        <f>[2]AUTO!BA11</f>
        <v>277179</v>
      </c>
      <c r="F11" s="104">
        <f>[2]UF!AF11</f>
        <v>0</v>
      </c>
      <c r="G11" s="104">
        <f>'[2]CONT-RA10651'!B11</f>
        <v>266500</v>
      </c>
      <c r="H11" s="104">
        <f>'[2]CONT-RA10651'!AM11</f>
        <v>0</v>
      </c>
      <c r="I11" s="104">
        <f t="shared" si="1"/>
        <v>41718412</v>
      </c>
    </row>
    <row r="12" spans="1:9" x14ac:dyDescent="0.2">
      <c r="A12" s="25" t="s">
        <v>106</v>
      </c>
      <c r="B12" s="25">
        <f>'[2]NEW GAA'!E12</f>
        <v>1520439</v>
      </c>
      <c r="C12" s="74">
        <f>'[2]NEW GAA'!AR12</f>
        <v>37318</v>
      </c>
      <c r="D12" s="182">
        <f t="shared" si="0"/>
        <v>1557757</v>
      </c>
      <c r="E12" s="74">
        <f>[2]AUTO!BA12</f>
        <v>265199</v>
      </c>
      <c r="F12" s="104">
        <f>[2]UF!AF12</f>
        <v>0</v>
      </c>
      <c r="G12" s="104"/>
      <c r="H12" s="104">
        <f>'[2]CONT-RA10651'!AM12</f>
        <v>0</v>
      </c>
      <c r="I12" s="104">
        <f t="shared" si="1"/>
        <v>1822956</v>
      </c>
    </row>
    <row r="13" spans="1:9" x14ac:dyDescent="0.2">
      <c r="A13" s="104" t="s">
        <v>358</v>
      </c>
      <c r="B13" s="25">
        <f t="shared" ref="B13:H13" si="2">SUM(B14:B15)</f>
        <v>305560227</v>
      </c>
      <c r="C13" s="74">
        <f t="shared" si="2"/>
        <v>7509592</v>
      </c>
      <c r="D13" s="182">
        <f t="shared" si="2"/>
        <v>313069819</v>
      </c>
      <c r="E13" s="74">
        <f t="shared" si="2"/>
        <v>22102919</v>
      </c>
      <c r="F13" s="104">
        <f t="shared" si="2"/>
        <v>0</v>
      </c>
      <c r="G13" s="104">
        <f t="shared" si="2"/>
        <v>300402</v>
      </c>
      <c r="H13" s="104">
        <f t="shared" si="2"/>
        <v>0</v>
      </c>
      <c r="I13" s="104">
        <f t="shared" si="1"/>
        <v>335473140</v>
      </c>
    </row>
    <row r="14" spans="1:9" hidden="1" x14ac:dyDescent="0.2">
      <c r="A14" s="104" t="s">
        <v>108</v>
      </c>
      <c r="B14" s="25">
        <f>'[2]NEW GAA'!E14</f>
        <v>56899704</v>
      </c>
      <c r="C14" s="74">
        <f>'[2]NEW GAA'!AR14</f>
        <v>24135</v>
      </c>
      <c r="D14" s="182">
        <f t="shared" ref="D14:D20" si="3">SUM(B14:C14)</f>
        <v>56923839</v>
      </c>
      <c r="E14" s="74">
        <f>[2]AUTO!BA14</f>
        <v>293056</v>
      </c>
      <c r="F14" s="104">
        <f>[2]UF!AF14</f>
        <v>0</v>
      </c>
      <c r="G14" s="104">
        <f>'[2]CONT-RA10651'!B14</f>
        <v>300402</v>
      </c>
      <c r="H14" s="104">
        <f>'[2]CONT-RA10651'!AM14</f>
        <v>0</v>
      </c>
      <c r="I14" s="104">
        <f t="shared" si="1"/>
        <v>57517297</v>
      </c>
    </row>
    <row r="15" spans="1:9" hidden="1" x14ac:dyDescent="0.2">
      <c r="A15" s="104" t="s">
        <v>109</v>
      </c>
      <c r="B15" s="25">
        <f>'[2]NEW GAA'!E15</f>
        <v>248660523</v>
      </c>
      <c r="C15" s="74">
        <f>'[2]NEW GAA'!AR15</f>
        <v>7485457</v>
      </c>
      <c r="D15" s="182">
        <f t="shared" si="3"/>
        <v>256145980</v>
      </c>
      <c r="E15" s="74">
        <f>[2]AUTO!BA15</f>
        <v>21809863</v>
      </c>
      <c r="F15" s="104">
        <f>[2]UF!AF15</f>
        <v>0</v>
      </c>
      <c r="G15" s="104"/>
      <c r="H15" s="104">
        <f>'[2]CONT-RA10651'!AM15</f>
        <v>0</v>
      </c>
      <c r="I15" s="104">
        <f t="shared" si="1"/>
        <v>277955843</v>
      </c>
    </row>
    <row r="16" spans="1:9" ht="13.5" customHeight="1" x14ac:dyDescent="0.2">
      <c r="A16" s="104" t="s">
        <v>110</v>
      </c>
      <c r="B16" s="25">
        <f>'[2]NEW GAA'!E16</f>
        <v>42022107</v>
      </c>
      <c r="C16" s="74">
        <f>'[2]NEW GAA'!AR16</f>
        <v>2033497</v>
      </c>
      <c r="D16" s="182">
        <f t="shared" si="3"/>
        <v>44055604</v>
      </c>
      <c r="E16" s="74">
        <f>[2]AUTO!BA16</f>
        <v>2454169</v>
      </c>
      <c r="F16" s="104">
        <f>[2]UF!AF16</f>
        <v>0</v>
      </c>
      <c r="G16" s="104"/>
      <c r="H16" s="104">
        <f>'[2]CONT-RA10651'!AM16</f>
        <v>0</v>
      </c>
      <c r="I16" s="104">
        <f t="shared" si="1"/>
        <v>46509773</v>
      </c>
    </row>
    <row r="17" spans="1:9" ht="13.5" customHeight="1" x14ac:dyDescent="0.2">
      <c r="A17" s="104" t="s">
        <v>111</v>
      </c>
      <c r="B17" s="25">
        <f>'[2]NEW GAA'!E17</f>
        <v>760919</v>
      </c>
      <c r="C17" s="74">
        <f>'[2]NEW GAA'!AR17</f>
        <v>24275</v>
      </c>
      <c r="D17" s="182">
        <f t="shared" si="3"/>
        <v>785194</v>
      </c>
      <c r="E17" s="74">
        <f>[2]AUTO!BA17</f>
        <v>1073104</v>
      </c>
      <c r="F17" s="104">
        <f>[2]UF!AF17</f>
        <v>0</v>
      </c>
      <c r="G17" s="104"/>
      <c r="H17" s="104">
        <f>'[2]CONT-RA10651'!AM17</f>
        <v>0</v>
      </c>
      <c r="I17" s="104">
        <f t="shared" si="1"/>
        <v>1858298</v>
      </c>
    </row>
    <row r="18" spans="1:9" x14ac:dyDescent="0.2">
      <c r="A18" s="104" t="s">
        <v>112</v>
      </c>
      <c r="B18" s="25">
        <f>'[2]NEW GAA'!E18</f>
        <v>21788283</v>
      </c>
      <c r="C18" s="74">
        <f>'[2]NEW GAA'!AR18</f>
        <v>299871</v>
      </c>
      <c r="D18" s="182">
        <f t="shared" si="3"/>
        <v>22088154</v>
      </c>
      <c r="E18" s="74">
        <f>[2]AUTO!BA18</f>
        <v>380478</v>
      </c>
      <c r="F18" s="104">
        <f>[2]UF!AF18</f>
        <v>0</v>
      </c>
      <c r="G18" s="104"/>
      <c r="H18" s="104">
        <f>'[2]CONT-RA10651'!AM18</f>
        <v>0</v>
      </c>
      <c r="I18" s="104">
        <f t="shared" si="1"/>
        <v>22468632</v>
      </c>
    </row>
    <row r="19" spans="1:9" x14ac:dyDescent="0.2">
      <c r="A19" s="104" t="s">
        <v>113</v>
      </c>
      <c r="B19" s="25">
        <f>'[2]NEW GAA'!E19</f>
        <v>18368846</v>
      </c>
      <c r="C19" s="74">
        <f>'[2]NEW GAA'!AR19</f>
        <v>313740</v>
      </c>
      <c r="D19" s="182">
        <f t="shared" si="3"/>
        <v>18682586</v>
      </c>
      <c r="E19" s="74">
        <f>[2]AUTO!BA19</f>
        <v>1792060</v>
      </c>
      <c r="F19" s="104">
        <f>[2]UF!AF19</f>
        <v>0</v>
      </c>
      <c r="G19" s="104"/>
      <c r="H19" s="104">
        <f>'[2]CONT-RA10651'!AM19</f>
        <v>0</v>
      </c>
      <c r="I19" s="104">
        <f t="shared" si="1"/>
        <v>20474646</v>
      </c>
    </row>
    <row r="20" spans="1:9" x14ac:dyDescent="0.2">
      <c r="A20" s="104" t="s">
        <v>114</v>
      </c>
      <c r="B20" s="25">
        <f>'[2]NEW GAA'!E20</f>
        <v>20381291</v>
      </c>
      <c r="C20" s="74">
        <f>'[2]NEW GAA'!AR20</f>
        <v>129195</v>
      </c>
      <c r="D20" s="182">
        <f t="shared" si="3"/>
        <v>20510486</v>
      </c>
      <c r="E20" s="74">
        <f>[2]AUTO!BA20</f>
        <v>112937</v>
      </c>
      <c r="F20" s="104">
        <f>[2]UF!AF20</f>
        <v>0</v>
      </c>
      <c r="G20" s="104">
        <f>'[2]CONT-RA10651'!B20</f>
        <v>2338</v>
      </c>
      <c r="H20" s="104">
        <f>'[2]CONT-RA10651'!AM20</f>
        <v>49449</v>
      </c>
      <c r="I20" s="104">
        <f t="shared" si="1"/>
        <v>20675210</v>
      </c>
    </row>
    <row r="21" spans="1:9" x14ac:dyDescent="0.2">
      <c r="A21" s="104" t="s">
        <v>115</v>
      </c>
      <c r="B21" s="25">
        <f t="shared" ref="B21:I21" si="4">SUM(B22:B23)</f>
        <v>68310575</v>
      </c>
      <c r="C21" s="74">
        <f t="shared" si="4"/>
        <v>988208</v>
      </c>
      <c r="D21" s="182">
        <f t="shared" si="4"/>
        <v>69298783</v>
      </c>
      <c r="E21" s="74">
        <f t="shared" si="4"/>
        <v>1531123</v>
      </c>
      <c r="F21" s="104">
        <f t="shared" si="4"/>
        <v>0</v>
      </c>
      <c r="G21" s="104">
        <f t="shared" si="4"/>
        <v>1426540</v>
      </c>
      <c r="H21" s="104">
        <f t="shared" si="4"/>
        <v>0</v>
      </c>
      <c r="I21" s="104">
        <f t="shared" si="4"/>
        <v>72256446</v>
      </c>
    </row>
    <row r="22" spans="1:9" hidden="1" x14ac:dyDescent="0.2">
      <c r="A22" s="104" t="s">
        <v>108</v>
      </c>
      <c r="B22" s="25">
        <f>'[2]NEW GAA'!E22</f>
        <v>37832768</v>
      </c>
      <c r="C22" s="74">
        <f>'[2]NEW GAA'!AR22</f>
        <v>339594</v>
      </c>
      <c r="D22" s="182">
        <f>SUM(B22:C22)</f>
        <v>38172362</v>
      </c>
      <c r="E22" s="104">
        <f>[2]AUTO!BA22</f>
        <v>750563</v>
      </c>
      <c r="F22" s="104">
        <f>[2]UF!AF22</f>
        <v>0</v>
      </c>
      <c r="G22" s="104">
        <f>'[2]CONT-RA10651'!B22</f>
        <v>250000</v>
      </c>
      <c r="H22" s="104">
        <f>'[2]CONT-RA10651'!AM22</f>
        <v>0</v>
      </c>
      <c r="I22" s="182">
        <f t="shared" si="1"/>
        <v>39172925</v>
      </c>
    </row>
    <row r="23" spans="1:9" hidden="1" x14ac:dyDescent="0.2">
      <c r="A23" s="104" t="s">
        <v>109</v>
      </c>
      <c r="B23" s="25">
        <f>'[2]NEW GAA'!E23</f>
        <v>30477807</v>
      </c>
      <c r="C23" s="74">
        <f>'[2]NEW GAA'!AR23</f>
        <v>648614</v>
      </c>
      <c r="D23" s="182">
        <f>SUM(B23:C23)</f>
        <v>31126421</v>
      </c>
      <c r="E23" s="104">
        <f>[2]AUTO!BA23</f>
        <v>780560</v>
      </c>
      <c r="F23" s="104">
        <f>[2]UF!AF23</f>
        <v>0</v>
      </c>
      <c r="G23" s="104">
        <f>'[2]CONT-RA10651'!B23</f>
        <v>1176540</v>
      </c>
      <c r="H23" s="104">
        <f>'[2]CONT-RA10651'!AM23</f>
        <v>0</v>
      </c>
      <c r="I23" s="182">
        <f t="shared" si="1"/>
        <v>33083521</v>
      </c>
    </row>
    <row r="24" spans="1:9" x14ac:dyDescent="0.2">
      <c r="A24" s="104" t="s">
        <v>116</v>
      </c>
      <c r="B24" s="25">
        <f>'[2]NEW GAA'!E24</f>
        <v>116671884</v>
      </c>
      <c r="C24" s="74">
        <f>'[2]NEW GAA'!AR24</f>
        <v>18827287</v>
      </c>
      <c r="D24" s="182">
        <f>SUM(B24:C24)</f>
        <v>135499171</v>
      </c>
      <c r="E24" s="104">
        <f>[2]AUTO!BA24</f>
        <v>397606</v>
      </c>
      <c r="F24" s="104">
        <f>[2]UF!AF24</f>
        <v>0</v>
      </c>
      <c r="G24" s="104">
        <f>'[2]CONT-RA10651'!B24</f>
        <v>700000</v>
      </c>
      <c r="H24" s="104">
        <f>'[2]CONT-RA10651'!AM24</f>
        <v>0</v>
      </c>
      <c r="I24" s="104">
        <f t="shared" si="1"/>
        <v>136596777</v>
      </c>
    </row>
    <row r="25" spans="1:9" x14ac:dyDescent="0.2">
      <c r="A25" s="104" t="s">
        <v>117</v>
      </c>
      <c r="B25" s="25">
        <f>'[2]NEW GAA'!E25</f>
        <v>12276984</v>
      </c>
      <c r="C25" s="74">
        <f>'[2]NEW GAA'!AR25</f>
        <v>1032582</v>
      </c>
      <c r="D25" s="182">
        <f>SUM(B25:C25)</f>
        <v>13309566</v>
      </c>
      <c r="E25" s="104">
        <f>[2]AUTO!BA25</f>
        <v>943711</v>
      </c>
      <c r="F25" s="104">
        <f>[2]UF!AF25</f>
        <v>0</v>
      </c>
      <c r="G25" s="104"/>
      <c r="H25" s="104">
        <f>'[2]CONT-RA10651'!AM25</f>
        <v>11946</v>
      </c>
      <c r="I25" s="104">
        <f t="shared" si="1"/>
        <v>14265223</v>
      </c>
    </row>
    <row r="26" spans="1:9" ht="12" customHeight="1" x14ac:dyDescent="0.2">
      <c r="A26" s="104" t="s">
        <v>118</v>
      </c>
      <c r="B26" s="25">
        <f t="shared" ref="B26:I26" si="5">SUM(B27:B28)</f>
        <v>18095118</v>
      </c>
      <c r="C26" s="74">
        <f t="shared" si="5"/>
        <v>279185</v>
      </c>
      <c r="D26" s="182">
        <f t="shared" si="5"/>
        <v>18374303</v>
      </c>
      <c r="E26" s="104">
        <f t="shared" si="5"/>
        <v>528557</v>
      </c>
      <c r="F26" s="104">
        <f t="shared" si="5"/>
        <v>0</v>
      </c>
      <c r="G26" s="104">
        <f t="shared" si="5"/>
        <v>0</v>
      </c>
      <c r="H26" s="104">
        <f t="shared" si="5"/>
        <v>0</v>
      </c>
      <c r="I26" s="104">
        <f t="shared" si="5"/>
        <v>18902860</v>
      </c>
    </row>
    <row r="27" spans="1:9" hidden="1" x14ac:dyDescent="0.2">
      <c r="A27" s="104" t="s">
        <v>108</v>
      </c>
      <c r="B27" s="25">
        <f>'[2]NEW GAA'!E27</f>
        <v>14163345</v>
      </c>
      <c r="C27" s="74">
        <f>'[2]NEW GAA'!AR27</f>
        <v>208963</v>
      </c>
      <c r="D27" s="182">
        <f>SUM(B27:C27)</f>
        <v>14372308</v>
      </c>
      <c r="E27" s="104">
        <f>[2]AUTO!BA27</f>
        <v>411624</v>
      </c>
      <c r="F27" s="104">
        <f>[2]UF!AF27</f>
        <v>0</v>
      </c>
      <c r="G27" s="104"/>
      <c r="H27" s="104">
        <f>'[2]CONT-RA10651'!AM27</f>
        <v>0</v>
      </c>
      <c r="I27" s="104">
        <f t="shared" si="1"/>
        <v>14783932</v>
      </c>
    </row>
    <row r="28" spans="1:9" hidden="1" x14ac:dyDescent="0.2">
      <c r="A28" s="104" t="s">
        <v>109</v>
      </c>
      <c r="B28" s="25">
        <f>'[2]NEW GAA'!E28</f>
        <v>3931773</v>
      </c>
      <c r="C28" s="74">
        <f>'[2]NEW GAA'!AR28</f>
        <v>70222</v>
      </c>
      <c r="D28" s="182">
        <f>SUM(B28:C28)</f>
        <v>4001995</v>
      </c>
      <c r="E28" s="104">
        <f>[2]AUTO!BA28</f>
        <v>116933</v>
      </c>
      <c r="F28" s="104">
        <f>[2]UF!AF28</f>
        <v>0</v>
      </c>
      <c r="G28" s="104"/>
      <c r="H28" s="104">
        <f>'[2]CONT-RA10651'!AM28</f>
        <v>0</v>
      </c>
      <c r="I28" s="104">
        <f t="shared" si="1"/>
        <v>4118928</v>
      </c>
    </row>
    <row r="29" spans="1:9" x14ac:dyDescent="0.2">
      <c r="A29" s="104" t="s">
        <v>119</v>
      </c>
      <c r="B29" s="25">
        <f>'[2]NEW GAA'!E29</f>
        <v>92452685</v>
      </c>
      <c r="C29" s="74">
        <f>'[2]NEW GAA'!AR29</f>
        <v>25645245</v>
      </c>
      <c r="D29" s="182">
        <f>SUM(B29:C29)</f>
        <v>118097930</v>
      </c>
      <c r="E29" s="104">
        <f>[2]AUTO!BA29</f>
        <v>1902771</v>
      </c>
      <c r="F29" s="104">
        <f>[2]UF!AF29</f>
        <v>0</v>
      </c>
      <c r="G29" s="104">
        <f>'[2]CONT-RA10651'!B29</f>
        <v>2454296</v>
      </c>
      <c r="H29" s="104">
        <f>'[2]CONT-RA10651'!AM29</f>
        <v>35210</v>
      </c>
      <c r="I29" s="182">
        <f t="shared" si="1"/>
        <v>122490207</v>
      </c>
    </row>
    <row r="30" spans="1:9" x14ac:dyDescent="0.2">
      <c r="A30" s="104" t="s">
        <v>120</v>
      </c>
      <c r="B30" s="25">
        <f t="shared" ref="B30:I30" si="6">SUM(B31:B32)</f>
        <v>432248128</v>
      </c>
      <c r="C30" s="74">
        <f t="shared" si="6"/>
        <v>483503</v>
      </c>
      <c r="D30" s="182">
        <f t="shared" si="6"/>
        <v>432731631</v>
      </c>
      <c r="E30" s="74">
        <f t="shared" si="6"/>
        <v>2243706</v>
      </c>
      <c r="F30" s="104">
        <f t="shared" si="6"/>
        <v>0</v>
      </c>
      <c r="G30" s="104">
        <f t="shared" si="6"/>
        <v>88959</v>
      </c>
      <c r="H30" s="104">
        <f t="shared" si="6"/>
        <v>473654</v>
      </c>
      <c r="I30" s="104">
        <f t="shared" si="6"/>
        <v>435537950</v>
      </c>
    </row>
    <row r="31" spans="1:9" hidden="1" x14ac:dyDescent="0.2">
      <c r="A31" s="104" t="s">
        <v>108</v>
      </c>
      <c r="B31" s="25">
        <f>'[2]NEW GAA'!E31</f>
        <v>199858753</v>
      </c>
      <c r="C31" s="74">
        <f>'[2]NEW GAA'!AR31</f>
        <v>83699</v>
      </c>
      <c r="D31" s="182">
        <f t="shared" ref="D31:D47" si="7">SUM(B31:C31)</f>
        <v>199942452</v>
      </c>
      <c r="E31" s="74">
        <f>[2]AUTO!BA31</f>
        <v>1759008</v>
      </c>
      <c r="F31" s="104">
        <f>[2]UF!AF31</f>
        <v>0</v>
      </c>
      <c r="G31" s="104">
        <f>'[2]CONT-RA10651'!B31</f>
        <v>88959</v>
      </c>
      <c r="H31" s="104">
        <f>'[2]CONT-RA10651'!AM31</f>
        <v>473654</v>
      </c>
      <c r="I31" s="104">
        <f t="shared" si="1"/>
        <v>202264073</v>
      </c>
    </row>
    <row r="32" spans="1:9" hidden="1" x14ac:dyDescent="0.2">
      <c r="A32" s="104" t="s">
        <v>109</v>
      </c>
      <c r="B32" s="25">
        <f>'[2]NEW GAA'!E32</f>
        <v>232389375</v>
      </c>
      <c r="C32" s="74">
        <f>'[2]NEW GAA'!AR32</f>
        <v>399804</v>
      </c>
      <c r="D32" s="182">
        <f t="shared" si="7"/>
        <v>232789179</v>
      </c>
      <c r="E32" s="74">
        <f>[2]AUTO!BA32</f>
        <v>484698</v>
      </c>
      <c r="F32" s="104">
        <f>[2]UF!AF32</f>
        <v>0</v>
      </c>
      <c r="G32" s="104"/>
      <c r="H32" s="104">
        <f>'[2]CONT-RA10651'!AM32</f>
        <v>0</v>
      </c>
      <c r="I32" s="104">
        <f t="shared" si="1"/>
        <v>233273877</v>
      </c>
    </row>
    <row r="33" spans="1:154" x14ac:dyDescent="0.2">
      <c r="A33" s="104" t="s">
        <v>121</v>
      </c>
      <c r="B33" s="25">
        <f>'[2]NEW GAA'!E33</f>
        <v>17890002</v>
      </c>
      <c r="C33" s="74">
        <f>'[2]NEW GAA'!AR33</f>
        <v>135900</v>
      </c>
      <c r="D33" s="182">
        <f t="shared" si="7"/>
        <v>18025902</v>
      </c>
      <c r="E33" s="74">
        <f>[2]AUTO!BA33</f>
        <v>207011</v>
      </c>
      <c r="F33" s="104">
        <f>[2]UF!AF33</f>
        <v>0</v>
      </c>
      <c r="G33" s="104"/>
      <c r="H33" s="104">
        <f>'[2]CONT-RA10651'!AM33</f>
        <v>0</v>
      </c>
      <c r="I33" s="104">
        <f t="shared" si="1"/>
        <v>18232913</v>
      </c>
    </row>
    <row r="34" spans="1:154" x14ac:dyDescent="0.2">
      <c r="A34" s="104" t="s">
        <v>122</v>
      </c>
      <c r="B34" s="25">
        <f>'[2]NEW GAA'!E34</f>
        <v>107375790</v>
      </c>
      <c r="C34" s="74">
        <f>'[2]NEW GAA'!AR34</f>
        <v>1573046</v>
      </c>
      <c r="D34" s="182">
        <f t="shared" si="7"/>
        <v>108948836</v>
      </c>
      <c r="E34" s="74">
        <f>[2]AUTO!BA34</f>
        <v>165787</v>
      </c>
      <c r="F34" s="104">
        <f>[2]UF!AF34</f>
        <v>0</v>
      </c>
      <c r="G34" s="104"/>
      <c r="H34" s="104">
        <f>'[2]CONT-RA10651'!AM34</f>
        <v>0</v>
      </c>
      <c r="I34" s="104">
        <f t="shared" si="1"/>
        <v>109114623</v>
      </c>
    </row>
    <row r="35" spans="1:154" x14ac:dyDescent="0.2">
      <c r="A35" s="104" t="s">
        <v>123</v>
      </c>
      <c r="B35" s="25">
        <f>'[2]NEW GAA'!E35</f>
        <v>3601158</v>
      </c>
      <c r="C35" s="74">
        <f>'[2]NEW GAA'!AR35</f>
        <v>23952</v>
      </c>
      <c r="D35" s="182">
        <f t="shared" si="7"/>
        <v>3625110</v>
      </c>
      <c r="E35" s="74">
        <f>[2]AUTO!BA35</f>
        <v>27071</v>
      </c>
      <c r="F35" s="104">
        <f>[2]UF!AF35</f>
        <v>0</v>
      </c>
      <c r="G35" s="104"/>
      <c r="H35" s="104">
        <f>'[2]CONT-RA10651'!AM35</f>
        <v>0</v>
      </c>
      <c r="I35" s="104">
        <f t="shared" si="1"/>
        <v>3652181</v>
      </c>
    </row>
    <row r="36" spans="1:154" x14ac:dyDescent="0.2">
      <c r="A36" s="104" t="s">
        <v>124</v>
      </c>
      <c r="B36" s="25">
        <f>'[2]NEW GAA'!E36</f>
        <v>4150400</v>
      </c>
      <c r="C36" s="74">
        <f>'[2]NEW GAA'!AR36</f>
        <v>92760</v>
      </c>
      <c r="D36" s="182">
        <f t="shared" si="7"/>
        <v>4243160</v>
      </c>
      <c r="E36" s="74">
        <f>[2]AUTO!BA36</f>
        <v>99819</v>
      </c>
      <c r="F36" s="104">
        <f>[2]UF!AF36</f>
        <v>0</v>
      </c>
      <c r="G36" s="104"/>
      <c r="H36" s="104">
        <f>'[2]CONT-RA10651'!AM36</f>
        <v>0</v>
      </c>
      <c r="I36" s="104">
        <f t="shared" si="1"/>
        <v>4342979</v>
      </c>
    </row>
    <row r="37" spans="1:154" x14ac:dyDescent="0.2">
      <c r="A37" s="104" t="s">
        <v>125</v>
      </c>
      <c r="B37" s="25">
        <f>'[2]NEW GAA'!E37</f>
        <v>41781256</v>
      </c>
      <c r="C37" s="74">
        <f>'[2]NEW GAA'!AR37</f>
        <v>598139</v>
      </c>
      <c r="D37" s="182">
        <f t="shared" si="7"/>
        <v>42379395</v>
      </c>
      <c r="E37" s="74">
        <f>[2]AUTO!BA37</f>
        <v>1685511</v>
      </c>
      <c r="F37" s="104">
        <f>[2]UF!AF37</f>
        <v>0</v>
      </c>
      <c r="G37" s="104"/>
      <c r="H37" s="104">
        <f>'[2]CONT-RA10651'!AM37</f>
        <v>0</v>
      </c>
      <c r="I37" s="104">
        <f t="shared" si="1"/>
        <v>44064906</v>
      </c>
    </row>
    <row r="38" spans="1:154" x14ac:dyDescent="0.2">
      <c r="A38" s="104" t="s">
        <v>126</v>
      </c>
      <c r="B38" s="25">
        <f>'[2]NEW GAA'!E38</f>
        <v>5264098</v>
      </c>
      <c r="C38" s="74">
        <f>'[2]NEW GAA'!AR38</f>
        <v>556518</v>
      </c>
      <c r="D38" s="182">
        <f t="shared" si="7"/>
        <v>5820616</v>
      </c>
      <c r="E38" s="74">
        <f>[2]AUTO!BA38</f>
        <v>155371</v>
      </c>
      <c r="F38" s="104">
        <f>[2]UF!AF38</f>
        <v>0</v>
      </c>
      <c r="G38" s="104"/>
      <c r="H38" s="104">
        <f>'[2]CONT-RA10651'!AM38</f>
        <v>0</v>
      </c>
      <c r="I38" s="104">
        <f t="shared" si="1"/>
        <v>5975987</v>
      </c>
    </row>
    <row r="39" spans="1:154" x14ac:dyDescent="0.2">
      <c r="A39" s="104" t="s">
        <v>127</v>
      </c>
      <c r="B39" s="25">
        <f>'[2]NEW GAA'!E39</f>
        <v>1050245</v>
      </c>
      <c r="C39" s="74">
        <f>'[2]NEW GAA'!AR39</f>
        <v>31028</v>
      </c>
      <c r="D39" s="182">
        <f t="shared" si="7"/>
        <v>1081273</v>
      </c>
      <c r="E39" s="74">
        <f>[2]AUTO!BA39</f>
        <v>46943</v>
      </c>
      <c r="F39" s="104">
        <f>[2]UF!AF39</f>
        <v>0</v>
      </c>
      <c r="G39" s="104"/>
      <c r="H39" s="104">
        <f>'[2]CONT-RA10651'!AM39</f>
        <v>7546</v>
      </c>
      <c r="I39" s="104">
        <f t="shared" si="1"/>
        <v>1135762</v>
      </c>
    </row>
    <row r="40" spans="1:154" x14ac:dyDescent="0.2">
      <c r="A40" s="104" t="s">
        <v>151</v>
      </c>
      <c r="B40" s="25">
        <f>'[2]NEW GAA'!E40</f>
        <v>27657148</v>
      </c>
      <c r="C40" s="74">
        <f>'[2]NEW GAA'!AR40</f>
        <v>460214</v>
      </c>
      <c r="D40" s="182">
        <f t="shared" si="7"/>
        <v>28117362</v>
      </c>
      <c r="E40" s="74">
        <f>[2]AUTO!BA40</f>
        <v>220261</v>
      </c>
      <c r="F40" s="104">
        <f>[2]UF!AF40</f>
        <v>0</v>
      </c>
      <c r="G40" s="104"/>
      <c r="H40" s="104">
        <f>'[2]CONT-RA10651'!AM40</f>
        <v>0</v>
      </c>
      <c r="I40" s="104">
        <f t="shared" si="1"/>
        <v>28337623</v>
      </c>
    </row>
    <row r="41" spans="1:154" x14ac:dyDescent="0.2">
      <c r="A41" s="104" t="s">
        <v>128</v>
      </c>
      <c r="B41" s="25">
        <f>'[2]NEW GAA'!E41</f>
        <v>2883</v>
      </c>
      <c r="C41" s="74">
        <f>'[2]NEW GAA'!AR41</f>
        <v>208</v>
      </c>
      <c r="D41" s="182">
        <f t="shared" si="7"/>
        <v>3091</v>
      </c>
      <c r="E41" s="74">
        <f>[2]AUTO!BA41</f>
        <v>0</v>
      </c>
      <c r="F41" s="104">
        <f>[2]UF!AF41</f>
        <v>0</v>
      </c>
      <c r="G41" s="104"/>
      <c r="H41" s="104">
        <f>'[2]CONT-RA10651'!AM41</f>
        <v>0</v>
      </c>
      <c r="I41" s="104">
        <f t="shared" si="1"/>
        <v>3091</v>
      </c>
    </row>
    <row r="42" spans="1:154" x14ac:dyDescent="0.2">
      <c r="A42" s="104" t="s">
        <v>129</v>
      </c>
      <c r="B42" s="25">
        <f>'[2]NEW GAA'!E42</f>
        <v>25496575</v>
      </c>
      <c r="C42" s="74">
        <f>'[2]NEW GAA'!AR42</f>
        <v>793059</v>
      </c>
      <c r="D42" s="182">
        <f t="shared" si="7"/>
        <v>26289634</v>
      </c>
      <c r="E42" s="74">
        <f>[2]AUTO!BA42</f>
        <v>863436</v>
      </c>
      <c r="F42" s="104">
        <f>[2]UF!AF42</f>
        <v>0</v>
      </c>
      <c r="G42" s="104"/>
      <c r="H42" s="104">
        <f>'[2]CONT-RA10651'!AM42</f>
        <v>0</v>
      </c>
      <c r="I42" s="104">
        <f t="shared" si="1"/>
        <v>27153070</v>
      </c>
    </row>
    <row r="43" spans="1:154" x14ac:dyDescent="0.2">
      <c r="A43" s="104" t="s">
        <v>130</v>
      </c>
      <c r="B43" s="25">
        <f>'[2]NEW GAA'!E43</f>
        <v>1250763</v>
      </c>
      <c r="C43" s="74">
        <f>'[2]NEW GAA'!AR43</f>
        <v>71854</v>
      </c>
      <c r="D43" s="182">
        <f t="shared" si="7"/>
        <v>1322617</v>
      </c>
      <c r="E43" s="74">
        <f>[2]AUTO!BA43</f>
        <v>68884</v>
      </c>
      <c r="F43" s="104">
        <f>[2]UF!AF43</f>
        <v>0</v>
      </c>
      <c r="G43" s="104"/>
      <c r="H43" s="104">
        <f>'[2]CONT-RA10651'!AM43</f>
        <v>0</v>
      </c>
      <c r="I43" s="104">
        <f t="shared" si="1"/>
        <v>1391501</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row>
    <row r="44" spans="1:154" x14ac:dyDescent="0.2">
      <c r="A44" s="104" t="s">
        <v>131</v>
      </c>
      <c r="B44" s="25">
        <f>'[2]NEW GAA'!E44</f>
        <v>8241212</v>
      </c>
      <c r="C44" s="74">
        <f>'[2]NEW GAA'!AR44</f>
        <v>431843</v>
      </c>
      <c r="D44" s="182">
        <f t="shared" si="7"/>
        <v>8673055</v>
      </c>
      <c r="E44" s="74">
        <f>[2]AUTO!BA44</f>
        <v>447827</v>
      </c>
      <c r="F44" s="104">
        <f>[2]UF!AF44</f>
        <v>0</v>
      </c>
      <c r="G44" s="104"/>
      <c r="H44" s="104">
        <f>'[2]CONT-RA10651'!AM44</f>
        <v>0</v>
      </c>
      <c r="I44" s="104">
        <f t="shared" si="1"/>
        <v>9120882</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row>
    <row r="45" spans="1:154" x14ac:dyDescent="0.2">
      <c r="A45" s="104" t="s">
        <v>132</v>
      </c>
      <c r="B45" s="25">
        <f>'[2]NEW GAA'!E45</f>
        <v>16004848</v>
      </c>
      <c r="C45" s="74">
        <f>'[2]NEW GAA'!AR45</f>
        <v>118921</v>
      </c>
      <c r="D45" s="182">
        <f t="shared" si="7"/>
        <v>16123769</v>
      </c>
      <c r="E45" s="74">
        <f>[2]AUTO!BA45</f>
        <v>159733</v>
      </c>
      <c r="F45" s="104">
        <f>[2]UF!AF45</f>
        <v>0</v>
      </c>
      <c r="G45" s="104"/>
      <c r="H45" s="104">
        <f>'[2]CONT-RA10651'!AM45</f>
        <v>0</v>
      </c>
      <c r="I45" s="104">
        <f t="shared" si="1"/>
        <v>16283502</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row>
    <row r="46" spans="1:154" x14ac:dyDescent="0.2">
      <c r="A46" s="104" t="s">
        <v>133</v>
      </c>
      <c r="B46" s="25">
        <f>'[2]NEW GAA'!E46</f>
        <v>1995792</v>
      </c>
      <c r="C46" s="74">
        <f>'[2]NEW GAA'!AR46</f>
        <v>83051</v>
      </c>
      <c r="D46" s="182">
        <f t="shared" si="7"/>
        <v>2078843</v>
      </c>
      <c r="E46" s="74">
        <f>[2]AUTO!BA46</f>
        <v>69100</v>
      </c>
      <c r="F46" s="104">
        <f>[2]UF!AF46</f>
        <v>0</v>
      </c>
      <c r="G46" s="104"/>
      <c r="H46" s="104">
        <f>'[2]CONT-RA10651'!AM46</f>
        <v>0</v>
      </c>
      <c r="I46" s="104">
        <f t="shared" si="1"/>
        <v>2147943</v>
      </c>
    </row>
    <row r="47" spans="1:154" x14ac:dyDescent="0.2">
      <c r="A47" s="104" t="s">
        <v>134</v>
      </c>
      <c r="B47" s="25">
        <f>'[2]NEW GAA'!E47</f>
        <v>395231</v>
      </c>
      <c r="C47" s="74">
        <f>'[2]NEW GAA'!AR47</f>
        <v>16895</v>
      </c>
      <c r="D47" s="182">
        <f t="shared" si="7"/>
        <v>412126</v>
      </c>
      <c r="E47" s="74">
        <f>[2]AUTO!BA47</f>
        <v>22149</v>
      </c>
      <c r="F47" s="104">
        <f>[2]UF!AF47</f>
        <v>0</v>
      </c>
      <c r="G47" s="104"/>
      <c r="H47" s="104">
        <f>'[2]CONT-RA10651'!AM47</f>
        <v>0</v>
      </c>
      <c r="I47" s="104">
        <f t="shared" si="1"/>
        <v>434275</v>
      </c>
    </row>
    <row r="48" spans="1:154" hidden="1" x14ac:dyDescent="0.2">
      <c r="A48" s="104"/>
      <c r="B48" s="25"/>
      <c r="C48" s="74"/>
      <c r="D48" s="182"/>
      <c r="E48" s="74"/>
      <c r="F48" s="104"/>
      <c r="G48" s="104"/>
      <c r="H48" s="104"/>
      <c r="I48" s="104">
        <f t="shared" si="1"/>
        <v>0</v>
      </c>
    </row>
    <row r="49" spans="1:9" x14ac:dyDescent="0.2">
      <c r="A49" s="104" t="s">
        <v>135</v>
      </c>
      <c r="B49" s="77">
        <f t="shared" ref="B49:H49" si="8">SUM(B50:B53)+SUM(B56:B68)+SUM(B73:B88)</f>
        <v>14003499</v>
      </c>
      <c r="C49" s="272">
        <f t="shared" si="8"/>
        <v>306136</v>
      </c>
      <c r="D49" s="273">
        <f t="shared" si="8"/>
        <v>14309635</v>
      </c>
      <c r="E49" s="272">
        <f t="shared" si="8"/>
        <v>3951357</v>
      </c>
      <c r="F49" s="76">
        <f t="shared" si="8"/>
        <v>0</v>
      </c>
      <c r="G49" s="76">
        <f t="shared" si="8"/>
        <v>0</v>
      </c>
      <c r="H49" s="76">
        <f t="shared" si="8"/>
        <v>0</v>
      </c>
      <c r="I49" s="274">
        <f t="shared" si="1"/>
        <v>18260992</v>
      </c>
    </row>
    <row r="50" spans="1:9" x14ac:dyDescent="0.2">
      <c r="A50" s="104" t="s">
        <v>53</v>
      </c>
      <c r="B50" s="25">
        <f>'[2]NEW GAA'!E50</f>
        <v>69233</v>
      </c>
      <c r="C50" s="74">
        <f>'[2]NEW GAA'!AR50</f>
        <v>0</v>
      </c>
      <c r="D50" s="182">
        <f>SUM(B50:C50)</f>
        <v>69233</v>
      </c>
      <c r="E50" s="74">
        <f>[2]AUTO!BA50</f>
        <v>0</v>
      </c>
      <c r="F50" s="104">
        <f>[2]UF!AF50</f>
        <v>0</v>
      </c>
      <c r="G50" s="104"/>
      <c r="H50" s="104">
        <f>'[2]CONT-RA10651'!AM50</f>
        <v>0</v>
      </c>
      <c r="I50" s="104">
        <f t="shared" si="1"/>
        <v>69233</v>
      </c>
    </row>
    <row r="51" spans="1:9" x14ac:dyDescent="0.2">
      <c r="A51" s="104" t="s">
        <v>54</v>
      </c>
      <c r="B51" s="25">
        <f>'[2]NEW GAA'!E51</f>
        <v>93952</v>
      </c>
      <c r="C51" s="74">
        <f>'[2]NEW GAA'!AR51</f>
        <v>992</v>
      </c>
      <c r="D51" s="182">
        <f>SUM(B51:C51)</f>
        <v>94944</v>
      </c>
      <c r="E51" s="74">
        <f>[2]AUTO!BA51</f>
        <v>1774</v>
      </c>
      <c r="F51" s="104">
        <f>[2]UF!AF51</f>
        <v>0</v>
      </c>
      <c r="G51" s="104"/>
      <c r="H51" s="104">
        <f>'[2]CONT-RA10651'!AM51</f>
        <v>0</v>
      </c>
      <c r="I51" s="104">
        <f t="shared" si="1"/>
        <v>96718</v>
      </c>
    </row>
    <row r="52" spans="1:9" x14ac:dyDescent="0.2">
      <c r="A52" s="104" t="s">
        <v>55</v>
      </c>
      <c r="B52" s="25">
        <f>'[2]NEW GAA'!E52</f>
        <v>83814</v>
      </c>
      <c r="C52" s="74">
        <f>'[2]NEW GAA'!AR52</f>
        <v>2044</v>
      </c>
      <c r="D52" s="182">
        <f>SUM(B52:C52)</f>
        <v>85858</v>
      </c>
      <c r="E52" s="74">
        <f>[2]AUTO!BA52</f>
        <v>2792</v>
      </c>
      <c r="F52" s="104">
        <f>[2]UF!AF52</f>
        <v>0</v>
      </c>
      <c r="G52" s="104"/>
      <c r="H52" s="104">
        <f>'[2]CONT-RA10651'!AM52</f>
        <v>0</v>
      </c>
      <c r="I52" s="104">
        <f t="shared" si="1"/>
        <v>88650</v>
      </c>
    </row>
    <row r="53" spans="1:9" x14ac:dyDescent="0.2">
      <c r="A53" s="104" t="s">
        <v>56</v>
      </c>
      <c r="B53" s="25">
        <f>+B54+B55</f>
        <v>5510532</v>
      </c>
      <c r="C53" s="74">
        <f>+C54+C55</f>
        <v>22638</v>
      </c>
      <c r="D53" s="182">
        <f>+D54+D55</f>
        <v>5533170</v>
      </c>
      <c r="E53" s="74">
        <f>+E54+E55</f>
        <v>2089850</v>
      </c>
      <c r="F53" s="104">
        <f>+F54+F55</f>
        <v>0</v>
      </c>
      <c r="G53" s="104"/>
      <c r="H53" s="104">
        <f>[2]SUPPL!L53</f>
        <v>0</v>
      </c>
      <c r="I53" s="104">
        <f t="shared" si="1"/>
        <v>7623020</v>
      </c>
    </row>
    <row r="54" spans="1:9" hidden="1" x14ac:dyDescent="0.2">
      <c r="A54" s="104" t="s">
        <v>136</v>
      </c>
      <c r="B54" s="25">
        <f>'[2]NEW GAA'!E54</f>
        <v>5277786</v>
      </c>
      <c r="C54" s="74">
        <f>'[2]NEW GAA'!AR54</f>
        <v>8910</v>
      </c>
      <c r="D54" s="182">
        <f>SUM(B54:C54)</f>
        <v>5286696</v>
      </c>
      <c r="E54" s="74">
        <f>[2]AUTO!BA54</f>
        <v>2074332</v>
      </c>
      <c r="F54" s="104">
        <f>[2]UF!AF54</f>
        <v>0</v>
      </c>
      <c r="G54" s="104"/>
      <c r="H54" s="104">
        <f>'[2]CONT-RA10651'!AM54</f>
        <v>0</v>
      </c>
      <c r="I54" s="104">
        <f t="shared" si="1"/>
        <v>7361028</v>
      </c>
    </row>
    <row r="55" spans="1:9" hidden="1" x14ac:dyDescent="0.2">
      <c r="A55" s="104" t="s">
        <v>137</v>
      </c>
      <c r="B55" s="25">
        <f>'[2]NEW GAA'!E55</f>
        <v>232746</v>
      </c>
      <c r="C55" s="74">
        <f>'[2]NEW GAA'!AR55</f>
        <v>13728</v>
      </c>
      <c r="D55" s="182">
        <f>SUM(B55:C55)</f>
        <v>246474</v>
      </c>
      <c r="E55" s="74">
        <f>[2]AUTO!BA55</f>
        <v>15518</v>
      </c>
      <c r="F55" s="104">
        <f>[2]UF!AF55</f>
        <v>0</v>
      </c>
      <c r="G55" s="104"/>
      <c r="H55" s="104">
        <f>'[2]CONT-RA10651'!AM55</f>
        <v>0</v>
      </c>
      <c r="I55" s="104">
        <f t="shared" si="1"/>
        <v>261992</v>
      </c>
    </row>
    <row r="56" spans="1:9" x14ac:dyDescent="0.2">
      <c r="A56" s="104" t="s">
        <v>59</v>
      </c>
      <c r="B56" s="25">
        <f>'[2]NEW GAA'!E56</f>
        <v>63093</v>
      </c>
      <c r="C56" s="74">
        <f>'[2]NEW GAA'!AR56</f>
        <v>2604</v>
      </c>
      <c r="D56" s="182">
        <f>SUM(B56:C56)</f>
        <v>65697</v>
      </c>
      <c r="E56" s="74">
        <f>[2]AUTO!BA56</f>
        <v>2838</v>
      </c>
      <c r="F56" s="104">
        <f>[2]UF!AF56</f>
        <v>0</v>
      </c>
      <c r="G56" s="104"/>
      <c r="H56" s="104">
        <f>'[2]CONT-RA10651'!AM56</f>
        <v>0</v>
      </c>
      <c r="I56" s="104">
        <f t="shared" si="1"/>
        <v>68535</v>
      </c>
    </row>
    <row r="57" spans="1:9" x14ac:dyDescent="0.2">
      <c r="A57" s="104" t="s">
        <v>60</v>
      </c>
      <c r="B57" s="25">
        <f>'[2]NEW GAA'!E57</f>
        <v>115175</v>
      </c>
      <c r="C57" s="74">
        <f>'[2]NEW GAA'!AR57</f>
        <v>3377</v>
      </c>
      <c r="D57" s="182">
        <f>SUM(B57:C57)</f>
        <v>118552</v>
      </c>
      <c r="E57" s="74">
        <f>[2]AUTO!BA57</f>
        <v>4087</v>
      </c>
      <c r="F57" s="104">
        <f>[2]UF!AF57</f>
        <v>0</v>
      </c>
      <c r="G57" s="104"/>
      <c r="H57" s="104">
        <f>'[2]CONT-RA10651'!AM57</f>
        <v>0</v>
      </c>
      <c r="I57" s="104">
        <f t="shared" si="1"/>
        <v>122639</v>
      </c>
    </row>
    <row r="58" spans="1:9" x14ac:dyDescent="0.2">
      <c r="A58" s="104" t="s">
        <v>61</v>
      </c>
      <c r="B58" s="25">
        <f>'[2]NEW GAA'!E58</f>
        <v>465917</v>
      </c>
      <c r="C58" s="74">
        <f>'[2]NEW GAA'!AR58</f>
        <v>14881</v>
      </c>
      <c r="D58" s="182">
        <f t="shared" ref="D58:D67" si="9">SUM(B58:C58)</f>
        <v>480798</v>
      </c>
      <c r="E58" s="74">
        <f>[2]AUTO!BA58</f>
        <v>10247</v>
      </c>
      <c r="F58" s="104">
        <f>[2]UF!AF58</f>
        <v>0</v>
      </c>
      <c r="G58" s="104"/>
      <c r="H58" s="104">
        <f>'[2]CONT-RA10651'!AM58</f>
        <v>0</v>
      </c>
      <c r="I58" s="104">
        <f t="shared" ref="I58:I67" si="10">SUM(D58:H58)</f>
        <v>491045</v>
      </c>
    </row>
    <row r="59" spans="1:9" x14ac:dyDescent="0.2">
      <c r="A59" s="104" t="s">
        <v>62</v>
      </c>
      <c r="B59" s="25">
        <f>'[2]NEW GAA'!E59</f>
        <v>51557</v>
      </c>
      <c r="C59" s="74">
        <f>'[2]NEW GAA'!AR59</f>
        <v>953</v>
      </c>
      <c r="D59" s="182">
        <f t="shared" si="9"/>
        <v>52510</v>
      </c>
      <c r="E59" s="74">
        <f>[2]AUTO!BA59</f>
        <v>30839</v>
      </c>
      <c r="F59" s="104">
        <f>[2]UF!AF59</f>
        <v>0</v>
      </c>
      <c r="G59" s="104"/>
      <c r="H59" s="104">
        <f>'[2]CONT-RA10651'!AM59</f>
        <v>0</v>
      </c>
      <c r="I59" s="104">
        <f t="shared" si="10"/>
        <v>83349</v>
      </c>
    </row>
    <row r="60" spans="1:9" x14ac:dyDescent="0.2">
      <c r="A60" s="104" t="s">
        <v>210</v>
      </c>
      <c r="B60" s="25">
        <f>'[2]NEW GAA'!E60</f>
        <v>75939</v>
      </c>
      <c r="C60" s="74">
        <f>'[2]NEW GAA'!AR60</f>
        <v>3439</v>
      </c>
      <c r="D60" s="182">
        <f t="shared" si="9"/>
        <v>79378</v>
      </c>
      <c r="E60" s="74">
        <f>[2]AUTO!BA60</f>
        <v>3742</v>
      </c>
      <c r="F60" s="104">
        <f>[2]UF!AF60</f>
        <v>0</v>
      </c>
      <c r="G60" s="104"/>
      <c r="H60" s="104">
        <f>'[2]CONT-RA10651'!AM60</f>
        <v>0</v>
      </c>
      <c r="I60" s="104">
        <f t="shared" si="10"/>
        <v>83120</v>
      </c>
    </row>
    <row r="61" spans="1:9" x14ac:dyDescent="0.2">
      <c r="A61" s="104" t="s">
        <v>63</v>
      </c>
      <c r="B61" s="25">
        <f>'[2]NEW GAA'!E61</f>
        <v>65938</v>
      </c>
      <c r="C61" s="74">
        <f>'[2]NEW GAA'!AR61</f>
        <v>5336</v>
      </c>
      <c r="D61" s="182">
        <f t="shared" si="9"/>
        <v>71274</v>
      </c>
      <c r="E61" s="74">
        <f>[2]AUTO!BA61</f>
        <v>16830</v>
      </c>
      <c r="F61" s="104">
        <f>[2]UF!AF61</f>
        <v>0</v>
      </c>
      <c r="G61" s="104"/>
      <c r="H61" s="104">
        <f>'[2]CONT-RA10651'!AM61</f>
        <v>0</v>
      </c>
      <c r="I61" s="104">
        <f t="shared" si="10"/>
        <v>88104</v>
      </c>
    </row>
    <row r="62" spans="1:9" ht="13.5" customHeight="1" x14ac:dyDescent="0.2">
      <c r="A62" s="104" t="s">
        <v>174</v>
      </c>
      <c r="B62" s="25">
        <f>'[2]NEW GAA'!E62</f>
        <v>112503</v>
      </c>
      <c r="C62" s="74">
        <f>'[2]NEW GAA'!AR62</f>
        <v>5052</v>
      </c>
      <c r="D62" s="182">
        <f t="shared" si="9"/>
        <v>117555</v>
      </c>
      <c r="E62" s="74">
        <f>[2]AUTO!BA62</f>
        <v>4342</v>
      </c>
      <c r="F62" s="104">
        <f>[2]UF!AF62</f>
        <v>0</v>
      </c>
      <c r="G62" s="104"/>
      <c r="H62" s="104">
        <f>'[2]CONT-RA10651'!AM62</f>
        <v>0</v>
      </c>
      <c r="I62" s="104">
        <f t="shared" si="10"/>
        <v>121897</v>
      </c>
    </row>
    <row r="63" spans="1:9" x14ac:dyDescent="0.2">
      <c r="A63" s="104" t="s">
        <v>64</v>
      </c>
      <c r="B63" s="25">
        <f>'[2]NEW GAA'!E63</f>
        <v>183967</v>
      </c>
      <c r="C63" s="74">
        <f>'[2]NEW GAA'!AR63</f>
        <v>14505</v>
      </c>
      <c r="D63" s="182">
        <f t="shared" si="9"/>
        <v>198472</v>
      </c>
      <c r="E63" s="74">
        <f>[2]AUTO!BA63</f>
        <v>697573</v>
      </c>
      <c r="F63" s="104">
        <f>[2]UF!AF63</f>
        <v>0</v>
      </c>
      <c r="G63" s="104"/>
      <c r="H63" s="104">
        <f>'[2]CONT-RA10651'!AM63</f>
        <v>0</v>
      </c>
      <c r="I63" s="104">
        <f t="shared" si="10"/>
        <v>896045</v>
      </c>
    </row>
    <row r="64" spans="1:9" x14ac:dyDescent="0.2">
      <c r="A64" s="104" t="s">
        <v>65</v>
      </c>
      <c r="B64" s="25">
        <f>'[2]NEW GAA'!E64</f>
        <v>122695</v>
      </c>
      <c r="C64" s="74">
        <f>'[2]NEW GAA'!AR64</f>
        <v>2424</v>
      </c>
      <c r="D64" s="182">
        <f t="shared" si="9"/>
        <v>125119</v>
      </c>
      <c r="E64" s="74">
        <f>[2]AUTO!BA64</f>
        <v>3624</v>
      </c>
      <c r="F64" s="104">
        <f>[2]UF!AF64</f>
        <v>0</v>
      </c>
      <c r="G64" s="104"/>
      <c r="H64" s="104">
        <f>'[2]CONT-RA10651'!AM64</f>
        <v>0</v>
      </c>
      <c r="I64" s="104">
        <f t="shared" si="10"/>
        <v>128743</v>
      </c>
    </row>
    <row r="65" spans="1:9" x14ac:dyDescent="0.2">
      <c r="A65" s="104" t="s">
        <v>66</v>
      </c>
      <c r="B65" s="25">
        <f>'[2]NEW GAA'!E65</f>
        <v>117089</v>
      </c>
      <c r="C65" s="74">
        <f>'[2]NEW GAA'!AR65</f>
        <v>3634</v>
      </c>
      <c r="D65" s="182">
        <f t="shared" si="9"/>
        <v>120723</v>
      </c>
      <c r="E65" s="74">
        <f>[2]AUTO!BA65</f>
        <v>3770</v>
      </c>
      <c r="F65" s="104">
        <f>[2]UF!AF65</f>
        <v>0</v>
      </c>
      <c r="G65" s="104"/>
      <c r="H65" s="104">
        <f>'[2]CONT-RA10651'!AM65</f>
        <v>0</v>
      </c>
      <c r="I65" s="104">
        <f t="shared" si="10"/>
        <v>124493</v>
      </c>
    </row>
    <row r="66" spans="1:9" x14ac:dyDescent="0.2">
      <c r="A66" s="104" t="s">
        <v>67</v>
      </c>
      <c r="B66" s="25">
        <f>'[2]NEW GAA'!E66</f>
        <v>23601</v>
      </c>
      <c r="C66" s="74">
        <f>'[2]NEW GAA'!AR66</f>
        <v>1125</v>
      </c>
      <c r="D66" s="182">
        <f t="shared" si="9"/>
        <v>24726</v>
      </c>
      <c r="E66" s="74">
        <f>[2]AUTO!BA66</f>
        <v>41901</v>
      </c>
      <c r="F66" s="104">
        <f>[2]UF!AF66</f>
        <v>0</v>
      </c>
      <c r="G66" s="104"/>
      <c r="H66" s="104">
        <f>'[2]CONT-RA10651'!AM66</f>
        <v>0</v>
      </c>
      <c r="I66" s="104">
        <f t="shared" si="10"/>
        <v>66627</v>
      </c>
    </row>
    <row r="67" spans="1:9" x14ac:dyDescent="0.2">
      <c r="A67" s="104" t="s">
        <v>68</v>
      </c>
      <c r="B67" s="25">
        <f>'[2]NEW GAA'!E67</f>
        <v>195604</v>
      </c>
      <c r="C67" s="74">
        <f>'[2]NEW GAA'!AR67</f>
        <v>3124</v>
      </c>
      <c r="D67" s="182">
        <f t="shared" si="9"/>
        <v>198728</v>
      </c>
      <c r="E67" s="74">
        <f>[2]AUTO!BA67</f>
        <v>55496</v>
      </c>
      <c r="F67" s="104">
        <f>[2]UF!AF67</f>
        <v>0</v>
      </c>
      <c r="G67" s="104"/>
      <c r="H67" s="104">
        <f>'[2]CONT-RA10651'!AM67</f>
        <v>0</v>
      </c>
      <c r="I67" s="104">
        <f t="shared" si="10"/>
        <v>254224</v>
      </c>
    </row>
    <row r="68" spans="1:9" x14ac:dyDescent="0.2">
      <c r="A68" s="12" t="s">
        <v>69</v>
      </c>
      <c r="B68" s="105">
        <f t="shared" ref="B68:G68" si="11">SUM(B69:B72)</f>
        <v>1405092</v>
      </c>
      <c r="C68" s="275">
        <f t="shared" si="11"/>
        <v>10674</v>
      </c>
      <c r="D68" s="276">
        <f t="shared" si="11"/>
        <v>1415766</v>
      </c>
      <c r="E68" s="275">
        <f t="shared" si="11"/>
        <v>693708</v>
      </c>
      <c r="F68" s="208">
        <f t="shared" si="11"/>
        <v>0</v>
      </c>
      <c r="G68" s="208">
        <f t="shared" si="11"/>
        <v>0</v>
      </c>
      <c r="H68" s="208"/>
      <c r="I68" s="208">
        <f t="shared" si="1"/>
        <v>2109474</v>
      </c>
    </row>
    <row r="69" spans="1:9" x14ac:dyDescent="0.2">
      <c r="A69" s="12" t="s">
        <v>70</v>
      </c>
      <c r="B69" s="25">
        <f>'[2]NEW GAA'!E69</f>
        <v>108838</v>
      </c>
      <c r="C69" s="74">
        <f>'[2]NEW GAA'!AR69</f>
        <v>1139</v>
      </c>
      <c r="D69" s="182">
        <f t="shared" ref="D69:D88" si="12">SUM(B69:C69)</f>
        <v>109977</v>
      </c>
      <c r="E69" s="74">
        <f>[2]AUTO!BA69</f>
        <v>679494</v>
      </c>
      <c r="F69" s="104">
        <f>[2]UF!AF69</f>
        <v>0</v>
      </c>
      <c r="G69" s="104"/>
      <c r="H69" s="104">
        <f>'[2]CONT-RA10651'!AM69</f>
        <v>0</v>
      </c>
      <c r="I69" s="104">
        <f t="shared" si="1"/>
        <v>789471</v>
      </c>
    </row>
    <row r="70" spans="1:9" x14ac:dyDescent="0.2">
      <c r="A70" s="12" t="s">
        <v>71</v>
      </c>
      <c r="B70" s="25">
        <f>'[2]NEW GAA'!E70</f>
        <v>909500</v>
      </c>
      <c r="C70" s="74">
        <f>'[2]NEW GAA'!AR70</f>
        <v>3332</v>
      </c>
      <c r="D70" s="182">
        <f t="shared" si="12"/>
        <v>912832</v>
      </c>
      <c r="E70" s="74">
        <f>[2]AUTO!BA70</f>
        <v>4961</v>
      </c>
      <c r="F70" s="104">
        <f>[2]UF!AF70</f>
        <v>0</v>
      </c>
      <c r="G70" s="104"/>
      <c r="H70" s="104">
        <f>'[2]CONT-RA10651'!AM70</f>
        <v>0</v>
      </c>
      <c r="I70" s="104">
        <f t="shared" si="1"/>
        <v>917793</v>
      </c>
    </row>
    <row r="71" spans="1:9" x14ac:dyDescent="0.2">
      <c r="A71" s="12" t="s">
        <v>72</v>
      </c>
      <c r="B71" s="25">
        <f>'[2]NEW GAA'!E71</f>
        <v>262868</v>
      </c>
      <c r="C71" s="74">
        <f>'[2]NEW GAA'!AR71</f>
        <v>3682</v>
      </c>
      <c r="D71" s="182">
        <f t="shared" si="12"/>
        <v>266550</v>
      </c>
      <c r="E71" s="74">
        <f>[2]AUTO!BA71</f>
        <v>5167</v>
      </c>
      <c r="F71" s="104">
        <f>[2]UF!AF71</f>
        <v>0</v>
      </c>
      <c r="G71" s="104"/>
      <c r="H71" s="104">
        <f>'[2]CONT-RA10651'!AM71</f>
        <v>0</v>
      </c>
      <c r="I71" s="104">
        <f t="shared" si="1"/>
        <v>271717</v>
      </c>
    </row>
    <row r="72" spans="1:9" x14ac:dyDescent="0.2">
      <c r="A72" s="12" t="s">
        <v>73</v>
      </c>
      <c r="B72" s="25">
        <f>'[2]NEW GAA'!E72</f>
        <v>123886</v>
      </c>
      <c r="C72" s="74">
        <f>'[2]NEW GAA'!AR72</f>
        <v>2521</v>
      </c>
      <c r="D72" s="182">
        <f t="shared" si="12"/>
        <v>126407</v>
      </c>
      <c r="E72" s="74">
        <f>[2]AUTO!BA72</f>
        <v>4086</v>
      </c>
      <c r="F72" s="104">
        <f>[2]UF!AF72</f>
        <v>0</v>
      </c>
      <c r="G72" s="104"/>
      <c r="H72" s="104">
        <f>'[2]CONT-RA10651'!AM72</f>
        <v>0</v>
      </c>
      <c r="I72" s="104">
        <f t="shared" si="1"/>
        <v>130493</v>
      </c>
    </row>
    <row r="73" spans="1:9" x14ac:dyDescent="0.2">
      <c r="A73" s="12" t="s">
        <v>74</v>
      </c>
      <c r="B73" s="25">
        <f>'[2]NEW GAA'!E73</f>
        <v>830738</v>
      </c>
      <c r="C73" s="74">
        <f>'[2]NEW GAA'!AR73</f>
        <v>35592</v>
      </c>
      <c r="D73" s="182">
        <f t="shared" si="12"/>
        <v>866330</v>
      </c>
      <c r="E73" s="74">
        <f>[2]AUTO!BA73</f>
        <v>51474</v>
      </c>
      <c r="F73" s="104">
        <f>[2]UF!AF73</f>
        <v>0</v>
      </c>
      <c r="G73" s="104"/>
      <c r="H73" s="104">
        <f>'[2]CONT-RA10651'!AM73</f>
        <v>0</v>
      </c>
      <c r="I73" s="104">
        <f t="shared" ref="I73:I95" si="13">SUM(D73:H73)</f>
        <v>917804</v>
      </c>
    </row>
    <row r="74" spans="1:9" x14ac:dyDescent="0.2">
      <c r="A74" s="12" t="s">
        <v>138</v>
      </c>
      <c r="B74" s="25">
        <f>'[2]NEW GAA'!E74</f>
        <v>456920</v>
      </c>
      <c r="C74" s="74">
        <f>'[2]NEW GAA'!AR74</f>
        <v>31691</v>
      </c>
      <c r="D74" s="182">
        <f t="shared" si="12"/>
        <v>488611</v>
      </c>
      <c r="E74" s="74">
        <f>[2]AUTO!BA74</f>
        <v>36083</v>
      </c>
      <c r="F74" s="104">
        <f>[2]UF!AF74</f>
        <v>0</v>
      </c>
      <c r="G74" s="104"/>
      <c r="H74" s="104">
        <f>'[2]CONT-RA10651'!AM74</f>
        <v>0</v>
      </c>
      <c r="I74" s="104">
        <f t="shared" si="13"/>
        <v>524694</v>
      </c>
    </row>
    <row r="75" spans="1:9" x14ac:dyDescent="0.2">
      <c r="A75" s="12" t="s">
        <v>75</v>
      </c>
      <c r="B75" s="25">
        <f>'[2]NEW GAA'!E75</f>
        <v>559427</v>
      </c>
      <c r="C75" s="74">
        <f>'[2]NEW GAA'!AR75</f>
        <v>25981</v>
      </c>
      <c r="D75" s="182">
        <f t="shared" si="12"/>
        <v>585408</v>
      </c>
      <c r="E75" s="74">
        <f>[2]AUTO!BA75</f>
        <v>26993</v>
      </c>
      <c r="F75" s="104">
        <f>[2]UF!AF75</f>
        <v>0</v>
      </c>
      <c r="G75" s="104"/>
      <c r="H75" s="104">
        <f>'[2]CONT-RA10651'!AM75</f>
        <v>0</v>
      </c>
      <c r="I75" s="104">
        <f t="shared" si="13"/>
        <v>612401</v>
      </c>
    </row>
    <row r="76" spans="1:9" x14ac:dyDescent="0.2">
      <c r="A76" s="12" t="s">
        <v>76</v>
      </c>
      <c r="B76" s="25">
        <f>'[2]NEW GAA'!E76</f>
        <v>139807</v>
      </c>
      <c r="C76" s="74">
        <f>'[2]NEW GAA'!AR76</f>
        <v>5453</v>
      </c>
      <c r="D76" s="182">
        <f t="shared" si="12"/>
        <v>145260</v>
      </c>
      <c r="E76" s="74">
        <f>[2]AUTO!BA76</f>
        <v>4358</v>
      </c>
      <c r="F76" s="104">
        <f>[2]UF!AF76</f>
        <v>0</v>
      </c>
      <c r="G76" s="104"/>
      <c r="H76" s="104">
        <f>'[2]CONT-RA10651'!AM76</f>
        <v>0</v>
      </c>
      <c r="I76" s="104">
        <f t="shared" si="13"/>
        <v>149618</v>
      </c>
    </row>
    <row r="77" spans="1:9" x14ac:dyDescent="0.2">
      <c r="A77" s="12" t="s">
        <v>77</v>
      </c>
      <c r="B77" s="25">
        <f>'[2]NEW GAA'!E77</f>
        <v>395707</v>
      </c>
      <c r="C77" s="74">
        <f>'[2]NEW GAA'!AR77</f>
        <v>12866</v>
      </c>
      <c r="D77" s="182">
        <f t="shared" si="12"/>
        <v>408573</v>
      </c>
      <c r="E77" s="74">
        <f>[2]AUTO!BA77</f>
        <v>34947</v>
      </c>
      <c r="F77" s="104">
        <f>[2]UF!AF77</f>
        <v>0</v>
      </c>
      <c r="G77" s="104"/>
      <c r="H77" s="104">
        <f>'[2]CONT-RA10651'!AM77</f>
        <v>0</v>
      </c>
      <c r="I77" s="104">
        <f t="shared" si="13"/>
        <v>443520</v>
      </c>
    </row>
    <row r="78" spans="1:9" x14ac:dyDescent="0.2">
      <c r="A78" s="12" t="s">
        <v>78</v>
      </c>
      <c r="B78" s="25">
        <f>'[2]NEW GAA'!E78</f>
        <v>767913</v>
      </c>
      <c r="C78" s="74">
        <f>'[2]NEW GAA'!AR78</f>
        <v>0</v>
      </c>
      <c r="D78" s="182">
        <f t="shared" si="12"/>
        <v>767913</v>
      </c>
      <c r="E78" s="74">
        <f>[2]AUTO!BA78</f>
        <v>0</v>
      </c>
      <c r="F78" s="104">
        <f>[2]UF!AF78</f>
        <v>0</v>
      </c>
      <c r="G78" s="104"/>
      <c r="H78" s="104">
        <f>'[2]CONT-RA10651'!AM78</f>
        <v>0</v>
      </c>
      <c r="I78" s="104">
        <f t="shared" si="13"/>
        <v>767913</v>
      </c>
    </row>
    <row r="79" spans="1:9" x14ac:dyDescent="0.2">
      <c r="A79" s="12" t="s">
        <v>175</v>
      </c>
      <c r="B79" s="25">
        <f>'[2]NEW GAA'!E79</f>
        <v>44074</v>
      </c>
      <c r="C79" s="74">
        <f>'[2]NEW GAA'!AR79</f>
        <v>1270</v>
      </c>
      <c r="D79" s="182">
        <f t="shared" si="12"/>
        <v>45344</v>
      </c>
      <c r="E79" s="74">
        <f>[2]AUTO!BA79</f>
        <v>2411</v>
      </c>
      <c r="F79" s="104">
        <f>[2]UF!AF79</f>
        <v>0</v>
      </c>
      <c r="G79" s="104"/>
      <c r="H79" s="104">
        <f>'[2]CONT-RA10651'!AM79</f>
        <v>0</v>
      </c>
      <c r="I79" s="104">
        <f t="shared" si="13"/>
        <v>47755</v>
      </c>
    </row>
    <row r="80" spans="1:9" x14ac:dyDescent="0.2">
      <c r="A80" s="12" t="s">
        <v>81</v>
      </c>
      <c r="B80" s="25">
        <f>'[2]NEW GAA'!E80</f>
        <v>135409</v>
      </c>
      <c r="C80" s="74">
        <f>'[2]NEW GAA'!AR80</f>
        <v>806</v>
      </c>
      <c r="D80" s="182">
        <f t="shared" si="12"/>
        <v>136215</v>
      </c>
      <c r="E80" s="74">
        <f>[2]AUTO!BA80</f>
        <v>886</v>
      </c>
      <c r="F80" s="104">
        <f>[2]UF!AF80</f>
        <v>0</v>
      </c>
      <c r="G80" s="104"/>
      <c r="H80" s="104">
        <f>'[2]CONT-RA10651'!AM80</f>
        <v>0</v>
      </c>
      <c r="I80" s="104">
        <f t="shared" si="13"/>
        <v>137101</v>
      </c>
    </row>
    <row r="81" spans="1:9" x14ac:dyDescent="0.2">
      <c r="A81" s="12" t="s">
        <v>139</v>
      </c>
      <c r="B81" s="25">
        <f>'[2]NEW GAA'!E81</f>
        <v>60811</v>
      </c>
      <c r="C81" s="74">
        <f>'[2]NEW GAA'!AR81</f>
        <v>2504</v>
      </c>
      <c r="D81" s="182">
        <f t="shared" si="12"/>
        <v>63315</v>
      </c>
      <c r="E81" s="74">
        <f>[2]AUTO!BA81</f>
        <v>38081</v>
      </c>
      <c r="F81" s="104">
        <f>[2]UF!AF81</f>
        <v>0</v>
      </c>
      <c r="G81" s="104"/>
      <c r="H81" s="104">
        <f>'[2]CONT-RA10651'!AM81</f>
        <v>0</v>
      </c>
      <c r="I81" s="104">
        <f t="shared" si="13"/>
        <v>101396</v>
      </c>
    </row>
    <row r="82" spans="1:9" x14ac:dyDescent="0.2">
      <c r="A82" s="12" t="s">
        <v>79</v>
      </c>
      <c r="B82" s="25">
        <f>'[2]NEW GAA'!E82</f>
        <v>947102</v>
      </c>
      <c r="C82" s="74">
        <f>'[2]NEW GAA'!AR82</f>
        <v>60744</v>
      </c>
      <c r="D82" s="182">
        <f t="shared" si="12"/>
        <v>1007846</v>
      </c>
      <c r="E82" s="74">
        <f>[2]AUTO!BA82</f>
        <v>60979</v>
      </c>
      <c r="F82" s="104">
        <f>[2]UF!AF82</f>
        <v>0</v>
      </c>
      <c r="G82" s="104"/>
      <c r="H82" s="104">
        <f>'[2]CONT-RA10651'!AM82</f>
        <v>0</v>
      </c>
      <c r="I82" s="104">
        <f t="shared" si="13"/>
        <v>1068825</v>
      </c>
    </row>
    <row r="83" spans="1:9" x14ac:dyDescent="0.2">
      <c r="A83" s="12" t="s">
        <v>80</v>
      </c>
      <c r="B83" s="25">
        <f>'[2]NEW GAA'!E83</f>
        <v>121067</v>
      </c>
      <c r="C83" s="74">
        <f>'[2]NEW GAA'!AR83</f>
        <v>2487</v>
      </c>
      <c r="D83" s="182">
        <f t="shared" si="12"/>
        <v>123554</v>
      </c>
      <c r="E83" s="74">
        <f>[2]AUTO!BA83</f>
        <v>2635</v>
      </c>
      <c r="F83" s="104">
        <f>[2]UF!AF83</f>
        <v>0</v>
      </c>
      <c r="G83" s="104"/>
      <c r="H83" s="104">
        <f>'[2]CONT-RA10651'!AM83</f>
        <v>0</v>
      </c>
      <c r="I83" s="104">
        <f t="shared" si="13"/>
        <v>126189</v>
      </c>
    </row>
    <row r="84" spans="1:9" s="328" customFormat="1" x14ac:dyDescent="0.2">
      <c r="A84" s="12" t="s">
        <v>82</v>
      </c>
      <c r="B84" s="25">
        <f>'[2]NEW GAA'!E84</f>
        <v>189413</v>
      </c>
      <c r="C84" s="74">
        <f>'[2]NEW GAA'!AR84</f>
        <v>3600</v>
      </c>
      <c r="D84" s="182">
        <f t="shared" si="12"/>
        <v>193013</v>
      </c>
      <c r="E84" s="74">
        <f>[2]AUTO!BA84</f>
        <v>4404</v>
      </c>
      <c r="F84" s="104">
        <f>[2]UF!AF84</f>
        <v>0</v>
      </c>
      <c r="G84" s="104"/>
      <c r="H84" s="104">
        <f>'[2]CONT-RA10651'!AM84</f>
        <v>0</v>
      </c>
      <c r="I84" s="104">
        <f t="shared" si="13"/>
        <v>197417</v>
      </c>
    </row>
    <row r="85" spans="1:9" x14ac:dyDescent="0.2">
      <c r="A85" s="12" t="s">
        <v>83</v>
      </c>
      <c r="B85" s="25">
        <f>'[2]NEW GAA'!E85</f>
        <v>129274</v>
      </c>
      <c r="C85" s="74">
        <f>'[2]NEW GAA'!AR85</f>
        <v>5479</v>
      </c>
      <c r="D85" s="182">
        <f t="shared" si="12"/>
        <v>134753</v>
      </c>
      <c r="E85" s="74">
        <f>[2]AUTO!BA85</f>
        <v>5509</v>
      </c>
      <c r="F85" s="104">
        <f>[2]UF!AF85</f>
        <v>0</v>
      </c>
      <c r="G85" s="104"/>
      <c r="H85" s="104">
        <f>'[2]CONT-RA10651'!AM85</f>
        <v>0</v>
      </c>
      <c r="I85" s="104">
        <f t="shared" si="13"/>
        <v>140262</v>
      </c>
    </row>
    <row r="86" spans="1:9" x14ac:dyDescent="0.2">
      <c r="A86" s="12" t="s">
        <v>206</v>
      </c>
      <c r="B86" s="25">
        <f>'[2]NEW GAA'!E86</f>
        <v>73138</v>
      </c>
      <c r="C86" s="74">
        <f>'[2]NEW GAA'!AR86</f>
        <v>0</v>
      </c>
      <c r="D86" s="182">
        <f t="shared" si="12"/>
        <v>73138</v>
      </c>
      <c r="E86" s="74">
        <f>[2]AUTO!BA86</f>
        <v>0</v>
      </c>
      <c r="F86" s="104">
        <f>[2]UF!AF86</f>
        <v>0</v>
      </c>
      <c r="G86" s="104"/>
      <c r="H86" s="104">
        <f>'[2]CONT-RA10651'!AM86</f>
        <v>0</v>
      </c>
      <c r="I86" s="104">
        <f t="shared" si="13"/>
        <v>73138</v>
      </c>
    </row>
    <row r="87" spans="1:9" ht="13.5" customHeight="1" x14ac:dyDescent="0.2">
      <c r="A87" s="12" t="s">
        <v>84</v>
      </c>
      <c r="B87" s="25">
        <f>'[2]NEW GAA'!E87</f>
        <v>42705</v>
      </c>
      <c r="C87" s="74">
        <f>'[2]NEW GAA'!AR87</f>
        <v>2576</v>
      </c>
      <c r="D87" s="182">
        <f t="shared" si="12"/>
        <v>45281</v>
      </c>
      <c r="E87" s="74">
        <f>[2]AUTO!BA87</f>
        <v>2287</v>
      </c>
      <c r="F87" s="104">
        <f>[2]UF!AF87</f>
        <v>0</v>
      </c>
      <c r="G87" s="104"/>
      <c r="H87" s="104">
        <f>'[2]CONT-RA10651'!AM87</f>
        <v>0</v>
      </c>
      <c r="I87" s="104">
        <f t="shared" si="13"/>
        <v>47568</v>
      </c>
    </row>
    <row r="88" spans="1:9" x14ac:dyDescent="0.2">
      <c r="A88" s="12" t="s">
        <v>85</v>
      </c>
      <c r="B88" s="25">
        <f>'[2]NEW GAA'!E88</f>
        <v>354293</v>
      </c>
      <c r="C88" s="74">
        <f>'[2]NEW GAA'!AR88</f>
        <v>18285</v>
      </c>
      <c r="D88" s="182">
        <f t="shared" si="12"/>
        <v>372578</v>
      </c>
      <c r="E88" s="74">
        <f>[2]AUTO!BA88</f>
        <v>16897</v>
      </c>
      <c r="F88" s="104">
        <f>[2]UF!AF88</f>
        <v>0</v>
      </c>
      <c r="G88" s="104"/>
      <c r="H88" s="104">
        <f>'[2]CONT-RA10651'!AM88</f>
        <v>0</v>
      </c>
      <c r="I88" s="104">
        <f t="shared" si="13"/>
        <v>389475</v>
      </c>
    </row>
    <row r="89" spans="1:9" hidden="1" x14ac:dyDescent="0.2">
      <c r="A89" s="277"/>
      <c r="B89" s="25"/>
      <c r="C89" s="74"/>
      <c r="D89" s="182"/>
      <c r="E89" s="74"/>
      <c r="F89" s="104"/>
      <c r="G89" s="104"/>
      <c r="H89" s="104"/>
      <c r="I89" s="104">
        <f t="shared" si="13"/>
        <v>0</v>
      </c>
    </row>
    <row r="90" spans="1:9" ht="14.25" customHeight="1" x14ac:dyDescent="0.2">
      <c r="A90" s="104" t="s">
        <v>146</v>
      </c>
      <c r="B90" s="25"/>
      <c r="C90" s="74">
        <f>'[2]NEW GAA'!AR90</f>
        <v>42637254</v>
      </c>
      <c r="D90" s="182">
        <f t="shared" ref="D90:D95" si="14">SUM(B90:C90)</f>
        <v>42637254</v>
      </c>
      <c r="E90" s="74">
        <f>[2]AUTO!BA90</f>
        <v>1373500</v>
      </c>
      <c r="F90" s="104">
        <f>[2]UF!AF90</f>
        <v>0</v>
      </c>
      <c r="G90" s="104"/>
      <c r="H90" s="104">
        <f>'[2]CONT-RA10651'!AM90</f>
        <v>656364</v>
      </c>
      <c r="I90" s="104">
        <f t="shared" si="13"/>
        <v>44667118</v>
      </c>
    </row>
    <row r="91" spans="1:9" ht="15" customHeight="1" x14ac:dyDescent="0.2">
      <c r="A91" s="278" t="s">
        <v>147</v>
      </c>
      <c r="B91" s="25"/>
      <c r="C91" s="74">
        <f>SUM(C92:C93)</f>
        <v>19331383</v>
      </c>
      <c r="D91" s="279">
        <f t="shared" si="14"/>
        <v>19331383</v>
      </c>
      <c r="E91" s="280">
        <f>SUM(E92:E93)</f>
        <v>428619518</v>
      </c>
      <c r="F91" s="278">
        <f>SUM(F92:F93)</f>
        <v>0</v>
      </c>
      <c r="G91" s="278">
        <f>SUM(G92:G93)</f>
        <v>0</v>
      </c>
      <c r="H91" s="278">
        <f>SUM(H92:H93)</f>
        <v>10576782</v>
      </c>
      <c r="I91" s="278">
        <f t="shared" si="13"/>
        <v>458527683</v>
      </c>
    </row>
    <row r="92" spans="1:9" ht="14.25" hidden="1" customHeight="1" x14ac:dyDescent="0.2">
      <c r="A92" s="278" t="s">
        <v>148</v>
      </c>
      <c r="B92" s="25">
        <f>'[2]NEW GAA'!E92</f>
        <v>0</v>
      </c>
      <c r="C92" s="74">
        <f>'[2]NEW GAA'!AR92</f>
        <v>19317302</v>
      </c>
      <c r="D92" s="182">
        <f t="shared" si="14"/>
        <v>19317302</v>
      </c>
      <c r="E92" s="74">
        <f>[2]AUTO!BA92</f>
        <v>428619518</v>
      </c>
      <c r="F92" s="104">
        <f>[2]UF!AF92</f>
        <v>0</v>
      </c>
      <c r="G92" s="104"/>
      <c r="H92" s="104">
        <f>'[2]CONT-RA10651'!AM92</f>
        <v>143374</v>
      </c>
      <c r="I92" s="104">
        <f t="shared" si="13"/>
        <v>448080194</v>
      </c>
    </row>
    <row r="93" spans="1:9" ht="14.25" hidden="1" customHeight="1" x14ac:dyDescent="0.2">
      <c r="A93" s="278" t="s">
        <v>149</v>
      </c>
      <c r="B93" s="25">
        <f>'[2]NEW GAA'!E93</f>
        <v>0</v>
      </c>
      <c r="C93" s="74">
        <f>'[2]NEW GAA'!AR93</f>
        <v>14081</v>
      </c>
      <c r="D93" s="182">
        <f t="shared" si="14"/>
        <v>14081</v>
      </c>
      <c r="E93" s="74">
        <f>[2]AUTO!BA93</f>
        <v>0</v>
      </c>
      <c r="F93" s="104">
        <f>[2]UF!AF93</f>
        <v>0</v>
      </c>
      <c r="G93" s="104"/>
      <c r="H93" s="104">
        <f>'[2]CONT-RA10651'!AM93</f>
        <v>10433408</v>
      </c>
      <c r="I93" s="104">
        <f t="shared" si="13"/>
        <v>10447489</v>
      </c>
    </row>
    <row r="94" spans="1:9" x14ac:dyDescent="0.2">
      <c r="A94" s="104" t="s">
        <v>150</v>
      </c>
      <c r="B94" s="25">
        <f>'[2]NEW GAA'!E94</f>
        <v>0</v>
      </c>
      <c r="C94" s="74">
        <f>'[2]NEW GAA'!AR94</f>
        <v>1952577</v>
      </c>
      <c r="D94" s="182">
        <f t="shared" si="14"/>
        <v>1952577</v>
      </c>
      <c r="E94" s="74">
        <f>[2]AUTO!BA94</f>
        <v>0</v>
      </c>
      <c r="F94" s="104">
        <f>[2]UF!AF94</f>
        <v>0</v>
      </c>
      <c r="G94" s="104">
        <f>'[2]CONT-RA10651'!AN94</f>
        <v>0</v>
      </c>
      <c r="H94" s="104"/>
      <c r="I94" s="104">
        <f t="shared" si="13"/>
        <v>1952577</v>
      </c>
    </row>
    <row r="95" spans="1:9" ht="14.25" customHeight="1" x14ac:dyDescent="0.2">
      <c r="A95" s="277" t="s">
        <v>352</v>
      </c>
      <c r="B95" s="25">
        <f>'[2]NEW GAA'!E95</f>
        <v>0</v>
      </c>
      <c r="C95" s="74">
        <f>'[2]NEW GAA'!AR95</f>
        <v>0</v>
      </c>
      <c r="D95" s="182">
        <f t="shared" si="14"/>
        <v>0</v>
      </c>
      <c r="E95" s="74">
        <f>[2]AUTO!BA95</f>
        <v>392797000</v>
      </c>
      <c r="F95" s="104">
        <f>[2]UF!AF95</f>
        <v>0</v>
      </c>
      <c r="G95" s="104">
        <f>'[2]CONT-RA10651'!AN95</f>
        <v>0</v>
      </c>
      <c r="H95" s="104"/>
      <c r="I95" s="104">
        <f t="shared" si="13"/>
        <v>392797000</v>
      </c>
    </row>
    <row r="96" spans="1:9" ht="14.25" hidden="1" customHeight="1" x14ac:dyDescent="0.2">
      <c r="A96" s="329"/>
      <c r="B96" s="25"/>
      <c r="C96" s="74"/>
      <c r="D96" s="182"/>
      <c r="E96" s="74"/>
      <c r="F96" s="104"/>
      <c r="G96" s="104"/>
      <c r="H96" s="104"/>
      <c r="I96" s="104"/>
    </row>
    <row r="97" spans="1:159" ht="21" customHeight="1" thickBot="1" x14ac:dyDescent="0.25">
      <c r="A97" s="330" t="s">
        <v>13</v>
      </c>
      <c r="B97" s="281">
        <f t="shared" ref="B97:I97" si="15">SUM(B7:B13)+SUM(B16:B21)+SUM(B24:B26)+SUM(B29:B30)+SUM(B33:B49)+B91+B95+B90+B94</f>
        <v>1493131298</v>
      </c>
      <c r="C97" s="281">
        <f t="shared" si="15"/>
        <v>127625750</v>
      </c>
      <c r="D97" s="281">
        <f t="shared" si="15"/>
        <v>1620757048</v>
      </c>
      <c r="E97" s="281">
        <f t="shared" si="15"/>
        <v>867667506</v>
      </c>
      <c r="F97" s="282">
        <f t="shared" si="15"/>
        <v>0</v>
      </c>
      <c r="G97" s="282">
        <f t="shared" si="15"/>
        <v>5239035</v>
      </c>
      <c r="H97" s="282">
        <f t="shared" si="15"/>
        <v>11810951</v>
      </c>
      <c r="I97" s="282">
        <f t="shared" si="15"/>
        <v>2505474540</v>
      </c>
    </row>
    <row r="98" spans="1:159" ht="13.5" thickTop="1" x14ac:dyDescent="0.2">
      <c r="B98" s="247"/>
      <c r="G98" s="332"/>
      <c r="H98" s="332"/>
    </row>
    <row r="99" spans="1:159" x14ac:dyDescent="0.2">
      <c r="B99" s="247"/>
    </row>
    <row r="100" spans="1:159" x14ac:dyDescent="0.2">
      <c r="B100" s="247"/>
    </row>
    <row r="101" spans="1:159" s="331" customFormat="1" x14ac:dyDescent="0.2">
      <c r="B101" s="247"/>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c r="DA101" s="323"/>
      <c r="DB101" s="323"/>
      <c r="DC101" s="323"/>
      <c r="DD101" s="323"/>
      <c r="DE101" s="323"/>
      <c r="DF101" s="323"/>
      <c r="DG101" s="323"/>
      <c r="DH101" s="323"/>
      <c r="DI101" s="323"/>
      <c r="DJ101" s="323"/>
      <c r="DK101" s="323"/>
      <c r="DL101" s="323"/>
      <c r="DM101" s="323"/>
      <c r="DN101" s="323"/>
      <c r="DO101" s="323"/>
      <c r="DP101" s="323"/>
      <c r="DQ101" s="323"/>
      <c r="DR101" s="323"/>
      <c r="DS101" s="323"/>
      <c r="DT101" s="323"/>
      <c r="DU101" s="323"/>
      <c r="DV101" s="323"/>
      <c r="DW101" s="323"/>
      <c r="DX101" s="323"/>
      <c r="DY101" s="323"/>
      <c r="DZ101" s="323"/>
      <c r="EA101" s="323"/>
      <c r="EB101" s="323"/>
      <c r="EC101" s="323"/>
      <c r="ED101" s="323"/>
      <c r="EE101" s="323"/>
      <c r="EF101" s="323"/>
      <c r="EG101" s="323"/>
      <c r="EH101" s="323"/>
      <c r="EI101" s="323"/>
      <c r="EJ101" s="323"/>
      <c r="EK101" s="323"/>
      <c r="EL101" s="323"/>
      <c r="EM101" s="323"/>
      <c r="EN101" s="323"/>
      <c r="EO101" s="323"/>
      <c r="EP101" s="323"/>
      <c r="EQ101" s="323"/>
      <c r="ER101" s="323"/>
      <c r="ES101" s="323"/>
      <c r="ET101" s="323"/>
      <c r="EU101" s="323"/>
      <c r="EV101" s="323"/>
      <c r="EW101" s="323"/>
      <c r="EX101" s="323"/>
      <c r="EY101" s="323"/>
      <c r="EZ101" s="323"/>
      <c r="FA101" s="323"/>
      <c r="FB101" s="323"/>
      <c r="FC101" s="323"/>
    </row>
    <row r="102" spans="1:159" s="331" customFormat="1" x14ac:dyDescent="0.2">
      <c r="B102" s="247"/>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c r="DA102" s="323"/>
      <c r="DB102" s="323"/>
      <c r="DC102" s="323"/>
      <c r="DD102" s="323"/>
      <c r="DE102" s="323"/>
      <c r="DF102" s="323"/>
      <c r="DG102" s="323"/>
      <c r="DH102" s="323"/>
      <c r="DI102" s="323"/>
      <c r="DJ102" s="323"/>
      <c r="DK102" s="323"/>
      <c r="DL102" s="323"/>
      <c r="DM102" s="323"/>
      <c r="DN102" s="323"/>
      <c r="DO102" s="323"/>
      <c r="DP102" s="323"/>
      <c r="DQ102" s="323"/>
      <c r="DR102" s="323"/>
      <c r="DS102" s="323"/>
      <c r="DT102" s="323"/>
      <c r="DU102" s="323"/>
      <c r="DV102" s="323"/>
      <c r="DW102" s="323"/>
      <c r="DX102" s="323"/>
      <c r="DY102" s="323"/>
      <c r="DZ102" s="323"/>
      <c r="EA102" s="323"/>
      <c r="EB102" s="323"/>
      <c r="EC102" s="323"/>
      <c r="ED102" s="323"/>
      <c r="EE102" s="323"/>
      <c r="EF102" s="323"/>
      <c r="EG102" s="323"/>
      <c r="EH102" s="323"/>
      <c r="EI102" s="323"/>
      <c r="EJ102" s="323"/>
      <c r="EK102" s="323"/>
      <c r="EL102" s="323"/>
      <c r="EM102" s="323"/>
      <c r="EN102" s="323"/>
      <c r="EO102" s="323"/>
      <c r="EP102" s="323"/>
      <c r="EQ102" s="323"/>
      <c r="ER102" s="323"/>
      <c r="ES102" s="323"/>
      <c r="ET102" s="323"/>
      <c r="EU102" s="323"/>
      <c r="EV102" s="323"/>
      <c r="EW102" s="323"/>
      <c r="EX102" s="323"/>
      <c r="EY102" s="323"/>
      <c r="EZ102" s="323"/>
      <c r="FA102" s="323"/>
      <c r="FB102" s="323"/>
      <c r="FC102" s="323"/>
    </row>
    <row r="103" spans="1:159" s="331" customFormat="1" x14ac:dyDescent="0.2">
      <c r="B103" s="247"/>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c r="DA103" s="323"/>
      <c r="DB103" s="323"/>
      <c r="DC103" s="323"/>
      <c r="DD103" s="323"/>
      <c r="DE103" s="323"/>
      <c r="DF103" s="323"/>
      <c r="DG103" s="323"/>
      <c r="DH103" s="323"/>
      <c r="DI103" s="323"/>
      <c r="DJ103" s="323"/>
      <c r="DK103" s="323"/>
      <c r="DL103" s="323"/>
      <c r="DM103" s="323"/>
      <c r="DN103" s="323"/>
      <c r="DO103" s="323"/>
      <c r="DP103" s="323"/>
      <c r="DQ103" s="323"/>
      <c r="DR103" s="323"/>
      <c r="DS103" s="323"/>
      <c r="DT103" s="323"/>
      <c r="DU103" s="323"/>
      <c r="DV103" s="323"/>
      <c r="DW103" s="323"/>
      <c r="DX103" s="323"/>
      <c r="DY103" s="323"/>
      <c r="DZ103" s="323"/>
      <c r="EA103" s="323"/>
      <c r="EB103" s="323"/>
      <c r="EC103" s="323"/>
      <c r="ED103" s="323"/>
      <c r="EE103" s="323"/>
      <c r="EF103" s="323"/>
      <c r="EG103" s="323"/>
      <c r="EH103" s="323"/>
      <c r="EI103" s="323"/>
      <c r="EJ103" s="323"/>
      <c r="EK103" s="323"/>
      <c r="EL103" s="323"/>
      <c r="EM103" s="323"/>
      <c r="EN103" s="323"/>
      <c r="EO103" s="323"/>
      <c r="EP103" s="323"/>
      <c r="EQ103" s="323"/>
      <c r="ER103" s="323"/>
      <c r="ES103" s="323"/>
      <c r="ET103" s="323"/>
      <c r="EU103" s="323"/>
      <c r="EV103" s="323"/>
      <c r="EW103" s="323"/>
      <c r="EX103" s="323"/>
      <c r="EY103" s="323"/>
      <c r="EZ103" s="323"/>
      <c r="FA103" s="323"/>
      <c r="FB103" s="323"/>
      <c r="FC103" s="323"/>
    </row>
    <row r="104" spans="1:159" s="331" customFormat="1" x14ac:dyDescent="0.2">
      <c r="B104" s="247"/>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A104" s="323"/>
      <c r="EB104" s="323"/>
      <c r="EC104" s="323"/>
      <c r="ED104" s="323"/>
      <c r="EE104" s="323"/>
      <c r="EF104" s="323"/>
      <c r="EG104" s="323"/>
      <c r="EH104" s="323"/>
      <c r="EI104" s="323"/>
      <c r="EJ104" s="323"/>
      <c r="EK104" s="323"/>
      <c r="EL104" s="323"/>
      <c r="EM104" s="323"/>
      <c r="EN104" s="323"/>
      <c r="EO104" s="323"/>
      <c r="EP104" s="323"/>
      <c r="EQ104" s="323"/>
      <c r="ER104" s="323"/>
      <c r="ES104" s="323"/>
      <c r="ET104" s="323"/>
      <c r="EU104" s="323"/>
      <c r="EV104" s="323"/>
      <c r="EW104" s="323"/>
      <c r="EX104" s="323"/>
      <c r="EY104" s="323"/>
      <c r="EZ104" s="323"/>
      <c r="FA104" s="323"/>
      <c r="FB104" s="323"/>
      <c r="FC104" s="323"/>
    </row>
    <row r="105" spans="1:159" s="331" customFormat="1" x14ac:dyDescent="0.2">
      <c r="B105" s="247"/>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A105" s="323"/>
      <c r="EB105" s="323"/>
      <c r="EC105" s="323"/>
      <c r="ED105" s="323"/>
      <c r="EE105" s="323"/>
      <c r="EF105" s="323"/>
      <c r="EG105" s="323"/>
      <c r="EH105" s="323"/>
      <c r="EI105" s="323"/>
      <c r="EJ105" s="323"/>
      <c r="EK105" s="323"/>
      <c r="EL105" s="323"/>
      <c r="EM105" s="323"/>
      <c r="EN105" s="323"/>
      <c r="EO105" s="323"/>
      <c r="EP105" s="323"/>
      <c r="EQ105" s="323"/>
      <c r="ER105" s="323"/>
      <c r="ES105" s="323"/>
      <c r="ET105" s="323"/>
      <c r="EU105" s="323"/>
      <c r="EV105" s="323"/>
      <c r="EW105" s="323"/>
      <c r="EX105" s="323"/>
      <c r="EY105" s="323"/>
      <c r="EZ105" s="323"/>
      <c r="FA105" s="323"/>
      <c r="FB105" s="323"/>
      <c r="FC105" s="323"/>
    </row>
    <row r="106" spans="1:159" s="331" customFormat="1" x14ac:dyDescent="0.2">
      <c r="B106" s="247"/>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A106" s="323"/>
      <c r="EB106" s="323"/>
      <c r="EC106" s="323"/>
      <c r="ED106" s="323"/>
      <c r="EE106" s="323"/>
      <c r="EF106" s="323"/>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row>
    <row r="107" spans="1:159" s="331" customFormat="1" x14ac:dyDescent="0.2">
      <c r="B107" s="247"/>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row>
    <row r="108" spans="1:159" s="331" customFormat="1" x14ac:dyDescent="0.2">
      <c r="B108" s="247"/>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A108" s="323"/>
      <c r="EB108" s="323"/>
      <c r="EC108" s="323"/>
      <c r="ED108" s="323"/>
      <c r="EE108" s="323"/>
      <c r="EF108" s="323"/>
      <c r="EG108" s="323"/>
      <c r="EH108" s="323"/>
      <c r="EI108" s="323"/>
      <c r="EJ108" s="323"/>
      <c r="EK108" s="323"/>
      <c r="EL108" s="323"/>
      <c r="EM108" s="323"/>
      <c r="EN108" s="323"/>
      <c r="EO108" s="323"/>
      <c r="EP108" s="323"/>
      <c r="EQ108" s="323"/>
      <c r="ER108" s="323"/>
      <c r="ES108" s="323"/>
      <c r="ET108" s="323"/>
      <c r="EU108" s="323"/>
      <c r="EV108" s="323"/>
      <c r="EW108" s="323"/>
      <c r="EX108" s="323"/>
      <c r="EY108" s="323"/>
      <c r="EZ108" s="323"/>
      <c r="FA108" s="323"/>
      <c r="FB108" s="323"/>
      <c r="FC108" s="323"/>
    </row>
    <row r="109" spans="1:159" s="331" customFormat="1" x14ac:dyDescent="0.2">
      <c r="B109" s="247"/>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A109" s="323"/>
      <c r="EB109" s="323"/>
      <c r="EC109" s="323"/>
      <c r="ED109" s="323"/>
      <c r="EE109" s="323"/>
      <c r="EF109" s="323"/>
      <c r="EG109" s="323"/>
      <c r="EH109" s="323"/>
      <c r="EI109" s="323"/>
      <c r="EJ109" s="323"/>
      <c r="EK109" s="323"/>
      <c r="EL109" s="323"/>
      <c r="EM109" s="323"/>
      <c r="EN109" s="323"/>
      <c r="EO109" s="323"/>
      <c r="EP109" s="323"/>
      <c r="EQ109" s="323"/>
      <c r="ER109" s="323"/>
      <c r="ES109" s="323"/>
      <c r="ET109" s="323"/>
      <c r="EU109" s="323"/>
      <c r="EV109" s="323"/>
      <c r="EW109" s="323"/>
      <c r="EX109" s="323"/>
      <c r="EY109" s="323"/>
      <c r="EZ109" s="323"/>
      <c r="FA109" s="323"/>
      <c r="FB109" s="323"/>
      <c r="FC109" s="323"/>
    </row>
    <row r="110" spans="1:159" s="331" customFormat="1" x14ac:dyDescent="0.2">
      <c r="B110" s="247"/>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c r="DA110" s="323"/>
      <c r="DB110" s="323"/>
      <c r="DC110" s="323"/>
      <c r="DD110" s="323"/>
      <c r="DE110" s="323"/>
      <c r="DF110" s="323"/>
      <c r="DG110" s="323"/>
      <c r="DH110" s="323"/>
      <c r="DI110" s="323"/>
      <c r="DJ110" s="323"/>
      <c r="DK110" s="323"/>
      <c r="DL110" s="323"/>
      <c r="DM110" s="323"/>
      <c r="DN110" s="323"/>
      <c r="DO110" s="323"/>
      <c r="DP110" s="323"/>
      <c r="DQ110" s="323"/>
      <c r="DR110" s="323"/>
      <c r="DS110" s="323"/>
      <c r="DT110" s="323"/>
      <c r="DU110" s="323"/>
      <c r="DV110" s="323"/>
      <c r="DW110" s="323"/>
      <c r="DX110" s="323"/>
      <c r="DY110" s="323"/>
      <c r="DZ110" s="323"/>
      <c r="EA110" s="323"/>
      <c r="EB110" s="323"/>
      <c r="EC110" s="323"/>
      <c r="ED110" s="323"/>
      <c r="EE110" s="323"/>
      <c r="EF110" s="323"/>
      <c r="EG110" s="323"/>
      <c r="EH110" s="323"/>
      <c r="EI110" s="323"/>
      <c r="EJ110" s="323"/>
      <c r="EK110" s="323"/>
      <c r="EL110" s="323"/>
      <c r="EM110" s="323"/>
      <c r="EN110" s="323"/>
      <c r="EO110" s="323"/>
      <c r="EP110" s="323"/>
      <c r="EQ110" s="323"/>
      <c r="ER110" s="323"/>
      <c r="ES110" s="323"/>
      <c r="ET110" s="323"/>
      <c r="EU110" s="323"/>
      <c r="EV110" s="323"/>
      <c r="EW110" s="323"/>
      <c r="EX110" s="323"/>
      <c r="EY110" s="323"/>
      <c r="EZ110" s="323"/>
      <c r="FA110" s="323"/>
      <c r="FB110" s="323"/>
      <c r="FC110" s="323"/>
    </row>
    <row r="111" spans="1:159" s="331" customFormat="1" x14ac:dyDescent="0.2">
      <c r="B111" s="247"/>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c r="DA111" s="323"/>
      <c r="DB111" s="323"/>
      <c r="DC111" s="323"/>
      <c r="DD111" s="323"/>
      <c r="DE111" s="323"/>
      <c r="DF111" s="323"/>
      <c r="DG111" s="323"/>
      <c r="DH111" s="323"/>
      <c r="DI111" s="323"/>
      <c r="DJ111" s="323"/>
      <c r="DK111" s="323"/>
      <c r="DL111" s="323"/>
      <c r="DM111" s="323"/>
      <c r="DN111" s="323"/>
      <c r="DO111" s="323"/>
      <c r="DP111" s="323"/>
      <c r="DQ111" s="323"/>
      <c r="DR111" s="323"/>
      <c r="DS111" s="323"/>
      <c r="DT111" s="323"/>
      <c r="DU111" s="323"/>
      <c r="DV111" s="323"/>
      <c r="DW111" s="323"/>
      <c r="DX111" s="323"/>
      <c r="DY111" s="323"/>
      <c r="DZ111" s="323"/>
      <c r="EA111" s="323"/>
      <c r="EB111" s="323"/>
      <c r="EC111" s="323"/>
      <c r="ED111" s="323"/>
      <c r="EE111" s="323"/>
      <c r="EF111" s="323"/>
      <c r="EG111" s="323"/>
      <c r="EH111" s="323"/>
      <c r="EI111" s="323"/>
      <c r="EJ111" s="323"/>
      <c r="EK111" s="323"/>
      <c r="EL111" s="323"/>
      <c r="EM111" s="323"/>
      <c r="EN111" s="323"/>
      <c r="EO111" s="323"/>
      <c r="EP111" s="323"/>
      <c r="EQ111" s="323"/>
      <c r="ER111" s="323"/>
      <c r="ES111" s="323"/>
      <c r="ET111" s="323"/>
      <c r="EU111" s="323"/>
      <c r="EV111" s="323"/>
      <c r="EW111" s="323"/>
      <c r="EX111" s="323"/>
      <c r="EY111" s="323"/>
      <c r="EZ111" s="323"/>
      <c r="FA111" s="323"/>
      <c r="FB111" s="323"/>
      <c r="FC111" s="323"/>
    </row>
    <row r="112" spans="1:159" s="331" customFormat="1" x14ac:dyDescent="0.2">
      <c r="B112" s="247"/>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c r="DA112" s="323"/>
      <c r="DB112" s="323"/>
      <c r="DC112" s="323"/>
      <c r="DD112" s="323"/>
      <c r="DE112" s="323"/>
      <c r="DF112" s="323"/>
      <c r="DG112" s="323"/>
      <c r="DH112" s="323"/>
      <c r="DI112" s="323"/>
      <c r="DJ112" s="323"/>
      <c r="DK112" s="323"/>
      <c r="DL112" s="323"/>
      <c r="DM112" s="323"/>
      <c r="DN112" s="323"/>
      <c r="DO112" s="323"/>
      <c r="DP112" s="323"/>
      <c r="DQ112" s="323"/>
      <c r="DR112" s="323"/>
      <c r="DS112" s="323"/>
      <c r="DT112" s="323"/>
      <c r="DU112" s="323"/>
      <c r="DV112" s="323"/>
      <c r="DW112" s="323"/>
      <c r="DX112" s="323"/>
      <c r="DY112" s="323"/>
      <c r="DZ112" s="323"/>
      <c r="EA112" s="323"/>
      <c r="EB112" s="323"/>
      <c r="EC112" s="323"/>
      <c r="ED112" s="323"/>
      <c r="EE112" s="323"/>
      <c r="EF112" s="323"/>
      <c r="EG112" s="323"/>
      <c r="EH112" s="323"/>
      <c r="EI112" s="323"/>
      <c r="EJ112" s="323"/>
      <c r="EK112" s="323"/>
      <c r="EL112" s="323"/>
      <c r="EM112" s="323"/>
      <c r="EN112" s="323"/>
      <c r="EO112" s="323"/>
      <c r="EP112" s="323"/>
      <c r="EQ112" s="323"/>
      <c r="ER112" s="323"/>
      <c r="ES112" s="323"/>
      <c r="ET112" s="323"/>
      <c r="EU112" s="323"/>
      <c r="EV112" s="323"/>
      <c r="EW112" s="323"/>
      <c r="EX112" s="323"/>
      <c r="EY112" s="323"/>
      <c r="EZ112" s="323"/>
      <c r="FA112" s="323"/>
      <c r="FB112" s="323"/>
      <c r="FC112" s="323"/>
    </row>
    <row r="113" spans="2:159" s="331" customFormat="1" x14ac:dyDescent="0.2">
      <c r="B113" s="247"/>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c r="DA113" s="323"/>
      <c r="DB113" s="323"/>
      <c r="DC113" s="323"/>
      <c r="DD113" s="323"/>
      <c r="DE113" s="323"/>
      <c r="DF113" s="323"/>
      <c r="DG113" s="323"/>
      <c r="DH113" s="323"/>
      <c r="DI113" s="323"/>
      <c r="DJ113" s="323"/>
      <c r="DK113" s="323"/>
      <c r="DL113" s="323"/>
      <c r="DM113" s="323"/>
      <c r="DN113" s="323"/>
      <c r="DO113" s="323"/>
      <c r="DP113" s="323"/>
      <c r="DQ113" s="323"/>
      <c r="DR113" s="323"/>
      <c r="DS113" s="323"/>
      <c r="DT113" s="323"/>
      <c r="DU113" s="323"/>
      <c r="DV113" s="323"/>
      <c r="DW113" s="323"/>
      <c r="DX113" s="323"/>
      <c r="DY113" s="323"/>
      <c r="DZ113" s="323"/>
      <c r="EA113" s="323"/>
      <c r="EB113" s="323"/>
      <c r="EC113" s="323"/>
      <c r="ED113" s="323"/>
      <c r="EE113" s="323"/>
      <c r="EF113" s="323"/>
      <c r="EG113" s="323"/>
      <c r="EH113" s="323"/>
      <c r="EI113" s="323"/>
      <c r="EJ113" s="323"/>
      <c r="EK113" s="323"/>
      <c r="EL113" s="323"/>
      <c r="EM113" s="323"/>
      <c r="EN113" s="323"/>
      <c r="EO113" s="323"/>
      <c r="EP113" s="323"/>
      <c r="EQ113" s="323"/>
      <c r="ER113" s="323"/>
      <c r="ES113" s="323"/>
      <c r="ET113" s="323"/>
      <c r="EU113" s="323"/>
      <c r="EV113" s="323"/>
      <c r="EW113" s="323"/>
      <c r="EX113" s="323"/>
      <c r="EY113" s="323"/>
      <c r="EZ113" s="323"/>
      <c r="FA113" s="323"/>
      <c r="FB113" s="323"/>
      <c r="FC113" s="323"/>
    </row>
    <row r="114" spans="2:159" s="331" customFormat="1" x14ac:dyDescent="0.2">
      <c r="B114" s="247"/>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A114" s="323"/>
      <c r="EB114" s="323"/>
      <c r="EC114" s="323"/>
      <c r="ED114" s="323"/>
      <c r="EE114" s="323"/>
      <c r="EF114" s="323"/>
      <c r="EG114" s="323"/>
      <c r="EH114" s="323"/>
      <c r="EI114" s="323"/>
      <c r="EJ114" s="323"/>
      <c r="EK114" s="323"/>
      <c r="EL114" s="323"/>
      <c r="EM114" s="323"/>
      <c r="EN114" s="323"/>
      <c r="EO114" s="323"/>
      <c r="EP114" s="323"/>
      <c r="EQ114" s="323"/>
      <c r="ER114" s="323"/>
      <c r="ES114" s="323"/>
      <c r="ET114" s="323"/>
      <c r="EU114" s="323"/>
      <c r="EV114" s="323"/>
      <c r="EW114" s="323"/>
      <c r="EX114" s="323"/>
      <c r="EY114" s="323"/>
      <c r="EZ114" s="323"/>
      <c r="FA114" s="323"/>
      <c r="FB114" s="323"/>
      <c r="FC114" s="323"/>
    </row>
    <row r="115" spans="2:159" s="331" customFormat="1" x14ac:dyDescent="0.2">
      <c r="B115" s="247"/>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A115" s="323"/>
      <c r="EB115" s="323"/>
      <c r="EC115" s="323"/>
      <c r="ED115" s="323"/>
      <c r="EE115" s="323"/>
      <c r="EF115" s="323"/>
      <c r="EG115" s="323"/>
      <c r="EH115" s="323"/>
      <c r="EI115" s="323"/>
      <c r="EJ115" s="323"/>
      <c r="EK115" s="323"/>
      <c r="EL115" s="323"/>
      <c r="EM115" s="323"/>
      <c r="EN115" s="323"/>
      <c r="EO115" s="323"/>
      <c r="EP115" s="323"/>
      <c r="EQ115" s="323"/>
      <c r="ER115" s="323"/>
      <c r="ES115" s="323"/>
      <c r="ET115" s="323"/>
      <c r="EU115" s="323"/>
      <c r="EV115" s="323"/>
      <c r="EW115" s="323"/>
      <c r="EX115" s="323"/>
      <c r="EY115" s="323"/>
      <c r="EZ115" s="323"/>
      <c r="FA115" s="323"/>
      <c r="FB115" s="323"/>
      <c r="FC115" s="323"/>
    </row>
    <row r="116" spans="2:159" s="331" customFormat="1" x14ac:dyDescent="0.2">
      <c r="B116" s="247"/>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A116" s="323"/>
      <c r="EB116" s="323"/>
      <c r="EC116" s="323"/>
      <c r="ED116" s="323"/>
      <c r="EE116" s="323"/>
      <c r="EF116" s="323"/>
      <c r="EG116" s="323"/>
      <c r="EH116" s="323"/>
      <c r="EI116" s="323"/>
      <c r="EJ116" s="323"/>
      <c r="EK116" s="323"/>
      <c r="EL116" s="323"/>
      <c r="EM116" s="323"/>
      <c r="EN116" s="323"/>
      <c r="EO116" s="323"/>
      <c r="EP116" s="323"/>
      <c r="EQ116" s="323"/>
      <c r="ER116" s="323"/>
      <c r="ES116" s="323"/>
      <c r="ET116" s="323"/>
      <c r="EU116" s="323"/>
      <c r="EV116" s="323"/>
      <c r="EW116" s="323"/>
      <c r="EX116" s="323"/>
      <c r="EY116" s="323"/>
      <c r="EZ116" s="323"/>
      <c r="FA116" s="323"/>
      <c r="FB116" s="323"/>
      <c r="FC116" s="323"/>
    </row>
    <row r="117" spans="2:159" s="331" customFormat="1" x14ac:dyDescent="0.2">
      <c r="B117" s="247"/>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c r="DA117" s="323"/>
      <c r="DB117" s="323"/>
      <c r="DC117" s="323"/>
      <c r="DD117" s="323"/>
      <c r="DE117" s="323"/>
      <c r="DF117" s="323"/>
      <c r="DG117" s="323"/>
      <c r="DH117" s="323"/>
      <c r="DI117" s="323"/>
      <c r="DJ117" s="323"/>
      <c r="DK117" s="323"/>
      <c r="DL117" s="323"/>
      <c r="DM117" s="323"/>
      <c r="DN117" s="323"/>
      <c r="DO117" s="323"/>
      <c r="DP117" s="323"/>
      <c r="DQ117" s="323"/>
      <c r="DR117" s="323"/>
      <c r="DS117" s="323"/>
      <c r="DT117" s="323"/>
      <c r="DU117" s="323"/>
      <c r="DV117" s="323"/>
      <c r="DW117" s="323"/>
      <c r="DX117" s="323"/>
      <c r="DY117" s="323"/>
      <c r="DZ117" s="323"/>
      <c r="EA117" s="323"/>
      <c r="EB117" s="323"/>
      <c r="EC117" s="323"/>
      <c r="ED117" s="323"/>
      <c r="EE117" s="323"/>
      <c r="EF117" s="323"/>
      <c r="EG117" s="323"/>
      <c r="EH117" s="323"/>
      <c r="EI117" s="323"/>
      <c r="EJ117" s="323"/>
      <c r="EK117" s="323"/>
      <c r="EL117" s="323"/>
      <c r="EM117" s="323"/>
      <c r="EN117" s="323"/>
      <c r="EO117" s="323"/>
      <c r="EP117" s="323"/>
      <c r="EQ117" s="323"/>
      <c r="ER117" s="323"/>
      <c r="ES117" s="323"/>
      <c r="ET117" s="323"/>
      <c r="EU117" s="323"/>
      <c r="EV117" s="323"/>
      <c r="EW117" s="323"/>
      <c r="EX117" s="323"/>
      <c r="EY117" s="323"/>
      <c r="EZ117" s="323"/>
      <c r="FA117" s="323"/>
      <c r="FB117" s="323"/>
      <c r="FC117" s="323"/>
    </row>
    <row r="118" spans="2:159" s="331" customFormat="1" x14ac:dyDescent="0.2">
      <c r="B118" s="247"/>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c r="DA118" s="323"/>
      <c r="DB118" s="323"/>
      <c r="DC118" s="323"/>
      <c r="DD118" s="323"/>
      <c r="DE118" s="323"/>
      <c r="DF118" s="323"/>
      <c r="DG118" s="323"/>
      <c r="DH118" s="323"/>
      <c r="DI118" s="323"/>
      <c r="DJ118" s="323"/>
      <c r="DK118" s="323"/>
      <c r="DL118" s="323"/>
      <c r="DM118" s="323"/>
      <c r="DN118" s="323"/>
      <c r="DO118" s="323"/>
      <c r="DP118" s="323"/>
      <c r="DQ118" s="323"/>
      <c r="DR118" s="323"/>
      <c r="DS118" s="323"/>
      <c r="DT118" s="323"/>
      <c r="DU118" s="323"/>
      <c r="DV118" s="323"/>
      <c r="DW118" s="323"/>
      <c r="DX118" s="323"/>
      <c r="DY118" s="323"/>
      <c r="DZ118" s="323"/>
      <c r="EA118" s="323"/>
      <c r="EB118" s="323"/>
      <c r="EC118" s="323"/>
      <c r="ED118" s="323"/>
      <c r="EE118" s="323"/>
      <c r="EF118" s="323"/>
      <c r="EG118" s="323"/>
      <c r="EH118" s="323"/>
      <c r="EI118" s="323"/>
      <c r="EJ118" s="323"/>
      <c r="EK118" s="323"/>
      <c r="EL118" s="323"/>
      <c r="EM118" s="323"/>
      <c r="EN118" s="323"/>
      <c r="EO118" s="323"/>
      <c r="EP118" s="323"/>
      <c r="EQ118" s="323"/>
      <c r="ER118" s="323"/>
      <c r="ES118" s="323"/>
      <c r="ET118" s="323"/>
      <c r="EU118" s="323"/>
      <c r="EV118" s="323"/>
      <c r="EW118" s="323"/>
      <c r="EX118" s="323"/>
      <c r="EY118" s="323"/>
      <c r="EZ118" s="323"/>
      <c r="FA118" s="323"/>
      <c r="FB118" s="323"/>
      <c r="FC118" s="323"/>
    </row>
    <row r="119" spans="2:159" s="331" customFormat="1" x14ac:dyDescent="0.2">
      <c r="B119" s="247"/>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c r="DA119" s="323"/>
      <c r="DB119" s="323"/>
      <c r="DC119" s="323"/>
      <c r="DD119" s="323"/>
      <c r="DE119" s="323"/>
      <c r="DF119" s="323"/>
      <c r="DG119" s="323"/>
      <c r="DH119" s="323"/>
      <c r="DI119" s="323"/>
      <c r="DJ119" s="323"/>
      <c r="DK119" s="323"/>
      <c r="DL119" s="323"/>
      <c r="DM119" s="323"/>
      <c r="DN119" s="323"/>
      <c r="DO119" s="323"/>
      <c r="DP119" s="323"/>
      <c r="DQ119" s="323"/>
      <c r="DR119" s="323"/>
      <c r="DS119" s="323"/>
      <c r="DT119" s="323"/>
      <c r="DU119" s="323"/>
      <c r="DV119" s="323"/>
      <c r="DW119" s="323"/>
      <c r="DX119" s="323"/>
      <c r="DY119" s="323"/>
      <c r="DZ119" s="323"/>
      <c r="EA119" s="323"/>
      <c r="EB119" s="323"/>
      <c r="EC119" s="323"/>
      <c r="ED119" s="323"/>
      <c r="EE119" s="323"/>
      <c r="EF119" s="323"/>
      <c r="EG119" s="323"/>
      <c r="EH119" s="323"/>
      <c r="EI119" s="323"/>
      <c r="EJ119" s="323"/>
      <c r="EK119" s="323"/>
      <c r="EL119" s="323"/>
      <c r="EM119" s="323"/>
      <c r="EN119" s="323"/>
      <c r="EO119" s="323"/>
      <c r="EP119" s="323"/>
      <c r="EQ119" s="323"/>
      <c r="ER119" s="323"/>
      <c r="ES119" s="323"/>
      <c r="ET119" s="323"/>
      <c r="EU119" s="323"/>
      <c r="EV119" s="323"/>
      <c r="EW119" s="323"/>
      <c r="EX119" s="323"/>
      <c r="EY119" s="323"/>
      <c r="EZ119" s="323"/>
      <c r="FA119" s="323"/>
      <c r="FB119" s="323"/>
      <c r="FC119" s="323"/>
    </row>
    <row r="120" spans="2:159" s="331" customFormat="1" x14ac:dyDescent="0.2">
      <c r="B120" s="247"/>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c r="DA120" s="323"/>
      <c r="DB120" s="323"/>
      <c r="DC120" s="323"/>
      <c r="DD120" s="323"/>
      <c r="DE120" s="323"/>
      <c r="DF120" s="323"/>
      <c r="DG120" s="323"/>
      <c r="DH120" s="323"/>
      <c r="DI120" s="323"/>
      <c r="DJ120" s="323"/>
      <c r="DK120" s="323"/>
      <c r="DL120" s="323"/>
      <c r="DM120" s="323"/>
      <c r="DN120" s="323"/>
      <c r="DO120" s="323"/>
      <c r="DP120" s="323"/>
      <c r="DQ120" s="323"/>
      <c r="DR120" s="323"/>
      <c r="DS120" s="323"/>
      <c r="DT120" s="323"/>
      <c r="DU120" s="323"/>
      <c r="DV120" s="323"/>
      <c r="DW120" s="323"/>
      <c r="DX120" s="323"/>
      <c r="DY120" s="323"/>
      <c r="DZ120" s="323"/>
      <c r="EA120" s="323"/>
      <c r="EB120" s="323"/>
      <c r="EC120" s="323"/>
      <c r="ED120" s="323"/>
      <c r="EE120" s="323"/>
      <c r="EF120" s="323"/>
      <c r="EG120" s="323"/>
      <c r="EH120" s="323"/>
      <c r="EI120" s="323"/>
      <c r="EJ120" s="323"/>
      <c r="EK120" s="323"/>
      <c r="EL120" s="323"/>
      <c r="EM120" s="323"/>
      <c r="EN120" s="323"/>
      <c r="EO120" s="323"/>
      <c r="EP120" s="323"/>
      <c r="EQ120" s="323"/>
      <c r="ER120" s="323"/>
      <c r="ES120" s="323"/>
      <c r="ET120" s="323"/>
      <c r="EU120" s="323"/>
      <c r="EV120" s="323"/>
      <c r="EW120" s="323"/>
      <c r="EX120" s="323"/>
      <c r="EY120" s="323"/>
      <c r="EZ120" s="323"/>
      <c r="FA120" s="323"/>
      <c r="FB120" s="323"/>
      <c r="FC120" s="323"/>
    </row>
    <row r="121" spans="2:159" s="331" customFormat="1" x14ac:dyDescent="0.2">
      <c r="B121" s="247"/>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c r="DA121" s="323"/>
      <c r="DB121" s="323"/>
      <c r="DC121" s="323"/>
      <c r="DD121" s="323"/>
      <c r="DE121" s="323"/>
      <c r="DF121" s="323"/>
      <c r="DG121" s="323"/>
      <c r="DH121" s="323"/>
      <c r="DI121" s="323"/>
      <c r="DJ121" s="323"/>
      <c r="DK121" s="323"/>
      <c r="DL121" s="323"/>
      <c r="DM121" s="323"/>
      <c r="DN121" s="323"/>
      <c r="DO121" s="323"/>
      <c r="DP121" s="323"/>
      <c r="DQ121" s="323"/>
      <c r="DR121" s="323"/>
      <c r="DS121" s="323"/>
      <c r="DT121" s="323"/>
      <c r="DU121" s="323"/>
      <c r="DV121" s="323"/>
      <c r="DW121" s="323"/>
      <c r="DX121" s="323"/>
      <c r="DY121" s="323"/>
      <c r="DZ121" s="323"/>
      <c r="EA121" s="323"/>
      <c r="EB121" s="323"/>
      <c r="EC121" s="323"/>
      <c r="ED121" s="323"/>
      <c r="EE121" s="323"/>
      <c r="EF121" s="323"/>
      <c r="EG121" s="323"/>
      <c r="EH121" s="323"/>
      <c r="EI121" s="323"/>
      <c r="EJ121" s="323"/>
      <c r="EK121" s="323"/>
      <c r="EL121" s="323"/>
      <c r="EM121" s="323"/>
      <c r="EN121" s="323"/>
      <c r="EO121" s="323"/>
      <c r="EP121" s="323"/>
      <c r="EQ121" s="323"/>
      <c r="ER121" s="323"/>
      <c r="ES121" s="323"/>
      <c r="ET121" s="323"/>
      <c r="EU121" s="323"/>
      <c r="EV121" s="323"/>
      <c r="EW121" s="323"/>
      <c r="EX121" s="323"/>
      <c r="EY121" s="323"/>
      <c r="EZ121" s="323"/>
      <c r="FA121" s="323"/>
      <c r="FB121" s="323"/>
      <c r="FC121" s="323"/>
    </row>
    <row r="122" spans="2:159" s="331" customFormat="1" x14ac:dyDescent="0.2">
      <c r="B122" s="247"/>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c r="DA122" s="323"/>
      <c r="DB122" s="323"/>
      <c r="DC122" s="323"/>
      <c r="DD122" s="323"/>
      <c r="DE122" s="323"/>
      <c r="DF122" s="323"/>
      <c r="DG122" s="323"/>
      <c r="DH122" s="323"/>
      <c r="DI122" s="323"/>
      <c r="DJ122" s="323"/>
      <c r="DK122" s="323"/>
      <c r="DL122" s="323"/>
      <c r="DM122" s="323"/>
      <c r="DN122" s="323"/>
      <c r="DO122" s="323"/>
      <c r="DP122" s="323"/>
      <c r="DQ122" s="323"/>
      <c r="DR122" s="323"/>
      <c r="DS122" s="323"/>
      <c r="DT122" s="323"/>
      <c r="DU122" s="323"/>
      <c r="DV122" s="323"/>
      <c r="DW122" s="323"/>
      <c r="DX122" s="323"/>
      <c r="DY122" s="323"/>
      <c r="DZ122" s="323"/>
      <c r="EA122" s="323"/>
      <c r="EB122" s="323"/>
      <c r="EC122" s="323"/>
      <c r="ED122" s="323"/>
      <c r="EE122" s="323"/>
      <c r="EF122" s="323"/>
      <c r="EG122" s="323"/>
      <c r="EH122" s="323"/>
      <c r="EI122" s="323"/>
      <c r="EJ122" s="323"/>
      <c r="EK122" s="323"/>
      <c r="EL122" s="323"/>
      <c r="EM122" s="323"/>
      <c r="EN122" s="323"/>
      <c r="EO122" s="323"/>
      <c r="EP122" s="323"/>
      <c r="EQ122" s="323"/>
      <c r="ER122" s="323"/>
      <c r="ES122" s="323"/>
      <c r="ET122" s="323"/>
      <c r="EU122" s="323"/>
      <c r="EV122" s="323"/>
      <c r="EW122" s="323"/>
      <c r="EX122" s="323"/>
      <c r="EY122" s="323"/>
      <c r="EZ122" s="323"/>
      <c r="FA122" s="323"/>
      <c r="FB122" s="323"/>
      <c r="FC122" s="323"/>
    </row>
    <row r="123" spans="2:159" s="331" customFormat="1" x14ac:dyDescent="0.2">
      <c r="B123" s="247"/>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c r="DA123" s="323"/>
      <c r="DB123" s="323"/>
      <c r="DC123" s="323"/>
      <c r="DD123" s="323"/>
      <c r="DE123" s="323"/>
      <c r="DF123" s="323"/>
      <c r="DG123" s="323"/>
      <c r="DH123" s="323"/>
      <c r="DI123" s="323"/>
      <c r="DJ123" s="323"/>
      <c r="DK123" s="323"/>
      <c r="DL123" s="323"/>
      <c r="DM123" s="323"/>
      <c r="DN123" s="323"/>
      <c r="DO123" s="323"/>
      <c r="DP123" s="323"/>
      <c r="DQ123" s="323"/>
      <c r="DR123" s="323"/>
      <c r="DS123" s="323"/>
      <c r="DT123" s="323"/>
      <c r="DU123" s="323"/>
      <c r="DV123" s="323"/>
      <c r="DW123" s="323"/>
      <c r="DX123" s="323"/>
      <c r="DY123" s="323"/>
      <c r="DZ123" s="323"/>
      <c r="EA123" s="323"/>
      <c r="EB123" s="323"/>
      <c r="EC123" s="323"/>
      <c r="ED123" s="323"/>
      <c r="EE123" s="323"/>
      <c r="EF123" s="323"/>
      <c r="EG123" s="323"/>
      <c r="EH123" s="323"/>
      <c r="EI123" s="323"/>
      <c r="EJ123" s="323"/>
      <c r="EK123" s="323"/>
      <c r="EL123" s="323"/>
      <c r="EM123" s="323"/>
      <c r="EN123" s="323"/>
      <c r="EO123" s="323"/>
      <c r="EP123" s="323"/>
      <c r="EQ123" s="323"/>
      <c r="ER123" s="323"/>
      <c r="ES123" s="323"/>
      <c r="ET123" s="323"/>
      <c r="EU123" s="323"/>
      <c r="EV123" s="323"/>
      <c r="EW123" s="323"/>
      <c r="EX123" s="323"/>
      <c r="EY123" s="323"/>
      <c r="EZ123" s="323"/>
      <c r="FA123" s="323"/>
      <c r="FB123" s="323"/>
      <c r="FC123" s="323"/>
    </row>
    <row r="124" spans="2:159" s="331" customFormat="1" x14ac:dyDescent="0.2">
      <c r="B124" s="247"/>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c r="DA124" s="323"/>
      <c r="DB124" s="323"/>
      <c r="DC124" s="323"/>
      <c r="DD124" s="323"/>
      <c r="DE124" s="323"/>
      <c r="DF124" s="323"/>
      <c r="DG124" s="323"/>
      <c r="DH124" s="323"/>
      <c r="DI124" s="323"/>
      <c r="DJ124" s="323"/>
      <c r="DK124" s="323"/>
      <c r="DL124" s="323"/>
      <c r="DM124" s="323"/>
      <c r="DN124" s="323"/>
      <c r="DO124" s="323"/>
      <c r="DP124" s="323"/>
      <c r="DQ124" s="323"/>
      <c r="DR124" s="323"/>
      <c r="DS124" s="323"/>
      <c r="DT124" s="323"/>
      <c r="DU124" s="323"/>
      <c r="DV124" s="323"/>
      <c r="DW124" s="323"/>
      <c r="DX124" s="323"/>
      <c r="DY124" s="323"/>
      <c r="DZ124" s="323"/>
      <c r="EA124" s="323"/>
      <c r="EB124" s="323"/>
      <c r="EC124" s="323"/>
      <c r="ED124" s="323"/>
      <c r="EE124" s="323"/>
      <c r="EF124" s="323"/>
      <c r="EG124" s="323"/>
      <c r="EH124" s="323"/>
      <c r="EI124" s="323"/>
      <c r="EJ124" s="323"/>
      <c r="EK124" s="323"/>
      <c r="EL124" s="323"/>
      <c r="EM124" s="323"/>
      <c r="EN124" s="323"/>
      <c r="EO124" s="323"/>
      <c r="EP124" s="323"/>
      <c r="EQ124" s="323"/>
      <c r="ER124" s="323"/>
      <c r="ES124" s="323"/>
      <c r="ET124" s="323"/>
      <c r="EU124" s="323"/>
      <c r="EV124" s="323"/>
      <c r="EW124" s="323"/>
      <c r="EX124" s="323"/>
      <c r="EY124" s="323"/>
      <c r="EZ124" s="323"/>
      <c r="FA124" s="323"/>
      <c r="FB124" s="323"/>
      <c r="FC124" s="323"/>
    </row>
    <row r="125" spans="2:159" s="331" customFormat="1" x14ac:dyDescent="0.2">
      <c r="B125" s="247"/>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c r="DA125" s="323"/>
      <c r="DB125" s="323"/>
      <c r="DC125" s="323"/>
      <c r="DD125" s="323"/>
      <c r="DE125" s="323"/>
      <c r="DF125" s="323"/>
      <c r="DG125" s="323"/>
      <c r="DH125" s="323"/>
      <c r="DI125" s="323"/>
      <c r="DJ125" s="323"/>
      <c r="DK125" s="323"/>
      <c r="DL125" s="323"/>
      <c r="DM125" s="323"/>
      <c r="DN125" s="323"/>
      <c r="DO125" s="323"/>
      <c r="DP125" s="323"/>
      <c r="DQ125" s="323"/>
      <c r="DR125" s="323"/>
      <c r="DS125" s="323"/>
      <c r="DT125" s="323"/>
      <c r="DU125" s="323"/>
      <c r="DV125" s="323"/>
      <c r="DW125" s="323"/>
      <c r="DX125" s="323"/>
      <c r="DY125" s="323"/>
      <c r="DZ125" s="323"/>
      <c r="EA125" s="323"/>
      <c r="EB125" s="323"/>
      <c r="EC125" s="323"/>
      <c r="ED125" s="323"/>
      <c r="EE125" s="323"/>
      <c r="EF125" s="323"/>
      <c r="EG125" s="323"/>
      <c r="EH125" s="323"/>
      <c r="EI125" s="323"/>
      <c r="EJ125" s="323"/>
      <c r="EK125" s="323"/>
      <c r="EL125" s="323"/>
      <c r="EM125" s="323"/>
      <c r="EN125" s="323"/>
      <c r="EO125" s="323"/>
      <c r="EP125" s="323"/>
      <c r="EQ125" s="323"/>
      <c r="ER125" s="323"/>
      <c r="ES125" s="323"/>
      <c r="ET125" s="323"/>
      <c r="EU125" s="323"/>
      <c r="EV125" s="323"/>
      <c r="EW125" s="323"/>
      <c r="EX125" s="323"/>
      <c r="EY125" s="323"/>
      <c r="EZ125" s="323"/>
      <c r="FA125" s="323"/>
      <c r="FB125" s="323"/>
      <c r="FC125" s="323"/>
    </row>
    <row r="126" spans="2:159" s="331" customFormat="1" x14ac:dyDescent="0.2">
      <c r="B126" s="247"/>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c r="DA126" s="323"/>
      <c r="DB126" s="323"/>
      <c r="DC126" s="323"/>
      <c r="DD126" s="323"/>
      <c r="DE126" s="323"/>
      <c r="DF126" s="323"/>
      <c r="DG126" s="323"/>
      <c r="DH126" s="323"/>
      <c r="DI126" s="323"/>
      <c r="DJ126" s="323"/>
      <c r="DK126" s="323"/>
      <c r="DL126" s="323"/>
      <c r="DM126" s="323"/>
      <c r="DN126" s="323"/>
      <c r="DO126" s="323"/>
      <c r="DP126" s="323"/>
      <c r="DQ126" s="323"/>
      <c r="DR126" s="323"/>
      <c r="DS126" s="323"/>
      <c r="DT126" s="323"/>
      <c r="DU126" s="323"/>
      <c r="DV126" s="323"/>
      <c r="DW126" s="323"/>
      <c r="DX126" s="323"/>
      <c r="DY126" s="323"/>
      <c r="DZ126" s="323"/>
      <c r="EA126" s="323"/>
      <c r="EB126" s="323"/>
      <c r="EC126" s="323"/>
      <c r="ED126" s="323"/>
      <c r="EE126" s="323"/>
      <c r="EF126" s="323"/>
      <c r="EG126" s="323"/>
      <c r="EH126" s="323"/>
      <c r="EI126" s="323"/>
      <c r="EJ126" s="323"/>
      <c r="EK126" s="323"/>
      <c r="EL126" s="323"/>
      <c r="EM126" s="323"/>
      <c r="EN126" s="323"/>
      <c r="EO126" s="323"/>
      <c r="EP126" s="323"/>
      <c r="EQ126" s="323"/>
      <c r="ER126" s="323"/>
      <c r="ES126" s="323"/>
      <c r="ET126" s="323"/>
      <c r="EU126" s="323"/>
      <c r="EV126" s="323"/>
      <c r="EW126" s="323"/>
      <c r="EX126" s="323"/>
      <c r="EY126" s="323"/>
      <c r="EZ126" s="323"/>
      <c r="FA126" s="323"/>
      <c r="FB126" s="323"/>
      <c r="FC126" s="323"/>
    </row>
    <row r="127" spans="2:159" s="331" customFormat="1" x14ac:dyDescent="0.2">
      <c r="B127" s="247"/>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c r="DA127" s="323"/>
      <c r="DB127" s="323"/>
      <c r="DC127" s="323"/>
      <c r="DD127" s="323"/>
      <c r="DE127" s="323"/>
      <c r="DF127" s="323"/>
      <c r="DG127" s="323"/>
      <c r="DH127" s="323"/>
      <c r="DI127" s="323"/>
      <c r="DJ127" s="323"/>
      <c r="DK127" s="323"/>
      <c r="DL127" s="323"/>
      <c r="DM127" s="323"/>
      <c r="DN127" s="323"/>
      <c r="DO127" s="323"/>
      <c r="DP127" s="323"/>
      <c r="DQ127" s="323"/>
      <c r="DR127" s="323"/>
      <c r="DS127" s="323"/>
      <c r="DT127" s="323"/>
      <c r="DU127" s="323"/>
      <c r="DV127" s="323"/>
      <c r="DW127" s="323"/>
      <c r="DX127" s="323"/>
      <c r="DY127" s="323"/>
      <c r="DZ127" s="323"/>
      <c r="EA127" s="323"/>
      <c r="EB127" s="323"/>
      <c r="EC127" s="323"/>
      <c r="ED127" s="323"/>
      <c r="EE127" s="323"/>
      <c r="EF127" s="323"/>
      <c r="EG127" s="323"/>
      <c r="EH127" s="323"/>
      <c r="EI127" s="323"/>
      <c r="EJ127" s="323"/>
      <c r="EK127" s="323"/>
      <c r="EL127" s="323"/>
      <c r="EM127" s="323"/>
      <c r="EN127" s="323"/>
      <c r="EO127" s="323"/>
      <c r="EP127" s="323"/>
      <c r="EQ127" s="323"/>
      <c r="ER127" s="323"/>
      <c r="ES127" s="323"/>
      <c r="ET127" s="323"/>
      <c r="EU127" s="323"/>
      <c r="EV127" s="323"/>
      <c r="EW127" s="323"/>
      <c r="EX127" s="323"/>
      <c r="EY127" s="323"/>
      <c r="EZ127" s="323"/>
      <c r="FA127" s="323"/>
      <c r="FB127" s="323"/>
      <c r="FC127" s="323"/>
    </row>
    <row r="128" spans="2:159" s="331" customFormat="1" x14ac:dyDescent="0.2">
      <c r="B128" s="247"/>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c r="DA128" s="323"/>
      <c r="DB128" s="323"/>
      <c r="DC128" s="323"/>
      <c r="DD128" s="323"/>
      <c r="DE128" s="323"/>
      <c r="DF128" s="323"/>
      <c r="DG128" s="323"/>
      <c r="DH128" s="323"/>
      <c r="DI128" s="323"/>
      <c r="DJ128" s="323"/>
      <c r="DK128" s="323"/>
      <c r="DL128" s="323"/>
      <c r="DM128" s="323"/>
      <c r="DN128" s="323"/>
      <c r="DO128" s="323"/>
      <c r="DP128" s="323"/>
      <c r="DQ128" s="323"/>
      <c r="DR128" s="323"/>
      <c r="DS128" s="323"/>
      <c r="DT128" s="323"/>
      <c r="DU128" s="323"/>
      <c r="DV128" s="323"/>
      <c r="DW128" s="323"/>
      <c r="DX128" s="323"/>
      <c r="DY128" s="323"/>
      <c r="DZ128" s="323"/>
      <c r="EA128" s="323"/>
      <c r="EB128" s="323"/>
      <c r="EC128" s="323"/>
      <c r="ED128" s="323"/>
      <c r="EE128" s="323"/>
      <c r="EF128" s="323"/>
      <c r="EG128" s="323"/>
      <c r="EH128" s="323"/>
      <c r="EI128" s="323"/>
      <c r="EJ128" s="323"/>
      <c r="EK128" s="323"/>
      <c r="EL128" s="323"/>
      <c r="EM128" s="323"/>
      <c r="EN128" s="323"/>
      <c r="EO128" s="323"/>
      <c r="EP128" s="323"/>
      <c r="EQ128" s="323"/>
      <c r="ER128" s="323"/>
      <c r="ES128" s="323"/>
      <c r="ET128" s="323"/>
      <c r="EU128" s="323"/>
      <c r="EV128" s="323"/>
      <c r="EW128" s="323"/>
      <c r="EX128" s="323"/>
      <c r="EY128" s="323"/>
      <c r="EZ128" s="323"/>
      <c r="FA128" s="323"/>
      <c r="FB128" s="323"/>
      <c r="FC128" s="323"/>
    </row>
    <row r="129" spans="2:159" s="331" customFormat="1" x14ac:dyDescent="0.2">
      <c r="B129" s="247"/>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c r="DA129" s="323"/>
      <c r="DB129" s="323"/>
      <c r="DC129" s="323"/>
      <c r="DD129" s="323"/>
      <c r="DE129" s="323"/>
      <c r="DF129" s="323"/>
      <c r="DG129" s="323"/>
      <c r="DH129" s="323"/>
      <c r="DI129" s="323"/>
      <c r="DJ129" s="323"/>
      <c r="DK129" s="323"/>
      <c r="DL129" s="323"/>
      <c r="DM129" s="323"/>
      <c r="DN129" s="323"/>
      <c r="DO129" s="323"/>
      <c r="DP129" s="323"/>
      <c r="DQ129" s="323"/>
      <c r="DR129" s="323"/>
      <c r="DS129" s="323"/>
      <c r="DT129" s="323"/>
      <c r="DU129" s="323"/>
      <c r="DV129" s="323"/>
      <c r="DW129" s="323"/>
      <c r="DX129" s="323"/>
      <c r="DY129" s="323"/>
      <c r="DZ129" s="323"/>
      <c r="EA129" s="323"/>
      <c r="EB129" s="323"/>
      <c r="EC129" s="323"/>
      <c r="ED129" s="323"/>
      <c r="EE129" s="323"/>
      <c r="EF129" s="323"/>
      <c r="EG129" s="323"/>
      <c r="EH129" s="323"/>
      <c r="EI129" s="323"/>
      <c r="EJ129" s="323"/>
      <c r="EK129" s="323"/>
      <c r="EL129" s="323"/>
      <c r="EM129" s="323"/>
      <c r="EN129" s="323"/>
      <c r="EO129" s="323"/>
      <c r="EP129" s="323"/>
      <c r="EQ129" s="323"/>
      <c r="ER129" s="323"/>
      <c r="ES129" s="323"/>
      <c r="ET129" s="323"/>
      <c r="EU129" s="323"/>
      <c r="EV129" s="323"/>
      <c r="EW129" s="323"/>
      <c r="EX129" s="323"/>
      <c r="EY129" s="323"/>
      <c r="EZ129" s="323"/>
      <c r="FA129" s="323"/>
      <c r="FB129" s="323"/>
      <c r="FC129" s="323"/>
    </row>
    <row r="130" spans="2:159" s="331" customFormat="1" x14ac:dyDescent="0.2">
      <c r="B130" s="247"/>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c r="DA130" s="323"/>
      <c r="DB130" s="323"/>
      <c r="DC130" s="323"/>
      <c r="DD130" s="323"/>
      <c r="DE130" s="323"/>
      <c r="DF130" s="323"/>
      <c r="DG130" s="323"/>
      <c r="DH130" s="323"/>
      <c r="DI130" s="323"/>
      <c r="DJ130" s="323"/>
      <c r="DK130" s="323"/>
      <c r="DL130" s="323"/>
      <c r="DM130" s="323"/>
      <c r="DN130" s="323"/>
      <c r="DO130" s="323"/>
      <c r="DP130" s="323"/>
      <c r="DQ130" s="323"/>
      <c r="DR130" s="323"/>
      <c r="DS130" s="323"/>
      <c r="DT130" s="323"/>
      <c r="DU130" s="323"/>
      <c r="DV130" s="323"/>
      <c r="DW130" s="323"/>
      <c r="DX130" s="323"/>
      <c r="DY130" s="323"/>
      <c r="DZ130" s="323"/>
      <c r="EA130" s="323"/>
      <c r="EB130" s="323"/>
      <c r="EC130" s="323"/>
      <c r="ED130" s="323"/>
      <c r="EE130" s="323"/>
      <c r="EF130" s="323"/>
      <c r="EG130" s="323"/>
      <c r="EH130" s="323"/>
      <c r="EI130" s="323"/>
      <c r="EJ130" s="323"/>
      <c r="EK130" s="323"/>
      <c r="EL130" s="323"/>
      <c r="EM130" s="323"/>
      <c r="EN130" s="323"/>
      <c r="EO130" s="323"/>
      <c r="EP130" s="323"/>
      <c r="EQ130" s="323"/>
      <c r="ER130" s="323"/>
      <c r="ES130" s="323"/>
      <c r="ET130" s="323"/>
      <c r="EU130" s="323"/>
      <c r="EV130" s="323"/>
      <c r="EW130" s="323"/>
      <c r="EX130" s="323"/>
      <c r="EY130" s="323"/>
      <c r="EZ130" s="323"/>
      <c r="FA130" s="323"/>
      <c r="FB130" s="323"/>
      <c r="FC130" s="323"/>
    </row>
    <row r="131" spans="2:159" s="331" customFormat="1" x14ac:dyDescent="0.2">
      <c r="B131" s="247"/>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c r="DA131" s="323"/>
      <c r="DB131" s="323"/>
      <c r="DC131" s="323"/>
      <c r="DD131" s="323"/>
      <c r="DE131" s="323"/>
      <c r="DF131" s="323"/>
      <c r="DG131" s="323"/>
      <c r="DH131" s="323"/>
      <c r="DI131" s="323"/>
      <c r="DJ131" s="323"/>
      <c r="DK131" s="323"/>
      <c r="DL131" s="323"/>
      <c r="DM131" s="323"/>
      <c r="DN131" s="323"/>
      <c r="DO131" s="323"/>
      <c r="DP131" s="323"/>
      <c r="DQ131" s="323"/>
      <c r="DR131" s="323"/>
      <c r="DS131" s="323"/>
      <c r="DT131" s="323"/>
      <c r="DU131" s="323"/>
      <c r="DV131" s="323"/>
      <c r="DW131" s="323"/>
      <c r="DX131" s="323"/>
      <c r="DY131" s="323"/>
      <c r="DZ131" s="323"/>
      <c r="EA131" s="323"/>
      <c r="EB131" s="323"/>
      <c r="EC131" s="323"/>
      <c r="ED131" s="323"/>
      <c r="EE131" s="323"/>
      <c r="EF131" s="323"/>
      <c r="EG131" s="323"/>
      <c r="EH131" s="323"/>
      <c r="EI131" s="323"/>
      <c r="EJ131" s="323"/>
      <c r="EK131" s="323"/>
      <c r="EL131" s="323"/>
      <c r="EM131" s="323"/>
      <c r="EN131" s="323"/>
      <c r="EO131" s="323"/>
      <c r="EP131" s="323"/>
      <c r="EQ131" s="323"/>
      <c r="ER131" s="323"/>
      <c r="ES131" s="323"/>
      <c r="ET131" s="323"/>
      <c r="EU131" s="323"/>
      <c r="EV131" s="323"/>
      <c r="EW131" s="323"/>
      <c r="EX131" s="323"/>
      <c r="EY131" s="323"/>
      <c r="EZ131" s="323"/>
      <c r="FA131" s="323"/>
      <c r="FB131" s="323"/>
      <c r="FC131" s="323"/>
    </row>
    <row r="132" spans="2:159" s="331" customFormat="1" x14ac:dyDescent="0.2">
      <c r="B132" s="247"/>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c r="DA132" s="323"/>
      <c r="DB132" s="323"/>
      <c r="DC132" s="323"/>
      <c r="DD132" s="323"/>
      <c r="DE132" s="323"/>
      <c r="DF132" s="323"/>
      <c r="DG132" s="323"/>
      <c r="DH132" s="323"/>
      <c r="DI132" s="323"/>
      <c r="DJ132" s="323"/>
      <c r="DK132" s="323"/>
      <c r="DL132" s="323"/>
      <c r="DM132" s="323"/>
      <c r="DN132" s="323"/>
      <c r="DO132" s="323"/>
      <c r="DP132" s="323"/>
      <c r="DQ132" s="323"/>
      <c r="DR132" s="323"/>
      <c r="DS132" s="323"/>
      <c r="DT132" s="323"/>
      <c r="DU132" s="323"/>
      <c r="DV132" s="323"/>
      <c r="DW132" s="323"/>
      <c r="DX132" s="323"/>
      <c r="DY132" s="323"/>
      <c r="DZ132" s="323"/>
      <c r="EA132" s="323"/>
      <c r="EB132" s="323"/>
      <c r="EC132" s="323"/>
      <c r="ED132" s="323"/>
      <c r="EE132" s="323"/>
      <c r="EF132" s="323"/>
      <c r="EG132" s="323"/>
      <c r="EH132" s="323"/>
      <c r="EI132" s="323"/>
      <c r="EJ132" s="323"/>
      <c r="EK132" s="323"/>
      <c r="EL132" s="323"/>
      <c r="EM132" s="323"/>
      <c r="EN132" s="323"/>
      <c r="EO132" s="323"/>
      <c r="EP132" s="323"/>
      <c r="EQ132" s="323"/>
      <c r="ER132" s="323"/>
      <c r="ES132" s="323"/>
      <c r="ET132" s="323"/>
      <c r="EU132" s="323"/>
      <c r="EV132" s="323"/>
      <c r="EW132" s="323"/>
      <c r="EX132" s="323"/>
      <c r="EY132" s="323"/>
      <c r="EZ132" s="323"/>
      <c r="FA132" s="323"/>
      <c r="FB132" s="323"/>
      <c r="FC132" s="323"/>
    </row>
    <row r="133" spans="2:159" s="331" customFormat="1" x14ac:dyDescent="0.2">
      <c r="B133" s="247"/>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c r="DA133" s="323"/>
      <c r="DB133" s="323"/>
      <c r="DC133" s="323"/>
      <c r="DD133" s="323"/>
      <c r="DE133" s="323"/>
      <c r="DF133" s="323"/>
      <c r="DG133" s="323"/>
      <c r="DH133" s="323"/>
      <c r="DI133" s="323"/>
      <c r="DJ133" s="323"/>
      <c r="DK133" s="323"/>
      <c r="DL133" s="323"/>
      <c r="DM133" s="323"/>
      <c r="DN133" s="323"/>
      <c r="DO133" s="323"/>
      <c r="DP133" s="323"/>
      <c r="DQ133" s="323"/>
      <c r="DR133" s="323"/>
      <c r="DS133" s="323"/>
      <c r="DT133" s="323"/>
      <c r="DU133" s="323"/>
      <c r="DV133" s="323"/>
      <c r="DW133" s="323"/>
      <c r="DX133" s="323"/>
      <c r="DY133" s="323"/>
      <c r="DZ133" s="323"/>
      <c r="EA133" s="323"/>
      <c r="EB133" s="323"/>
      <c r="EC133" s="323"/>
      <c r="ED133" s="323"/>
      <c r="EE133" s="323"/>
      <c r="EF133" s="323"/>
      <c r="EG133" s="323"/>
      <c r="EH133" s="323"/>
      <c r="EI133" s="323"/>
      <c r="EJ133" s="323"/>
      <c r="EK133" s="323"/>
      <c r="EL133" s="323"/>
      <c r="EM133" s="323"/>
      <c r="EN133" s="323"/>
      <c r="EO133" s="323"/>
      <c r="EP133" s="323"/>
      <c r="EQ133" s="323"/>
      <c r="ER133" s="323"/>
      <c r="ES133" s="323"/>
      <c r="ET133" s="323"/>
      <c r="EU133" s="323"/>
      <c r="EV133" s="323"/>
      <c r="EW133" s="323"/>
      <c r="EX133" s="323"/>
      <c r="EY133" s="323"/>
      <c r="EZ133" s="323"/>
      <c r="FA133" s="323"/>
      <c r="FB133" s="323"/>
      <c r="FC133" s="323"/>
    </row>
    <row r="134" spans="2:159" s="331" customFormat="1" x14ac:dyDescent="0.2">
      <c r="B134" s="247"/>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c r="EA134" s="323"/>
      <c r="EB134" s="323"/>
      <c r="EC134" s="323"/>
      <c r="ED134" s="323"/>
      <c r="EE134" s="323"/>
      <c r="EF134" s="323"/>
      <c r="EG134" s="323"/>
      <c r="EH134" s="323"/>
      <c r="EI134" s="323"/>
      <c r="EJ134" s="323"/>
      <c r="EK134" s="323"/>
      <c r="EL134" s="323"/>
      <c r="EM134" s="323"/>
      <c r="EN134" s="323"/>
      <c r="EO134" s="323"/>
      <c r="EP134" s="323"/>
      <c r="EQ134" s="323"/>
      <c r="ER134" s="323"/>
      <c r="ES134" s="323"/>
      <c r="ET134" s="323"/>
      <c r="EU134" s="323"/>
      <c r="EV134" s="323"/>
      <c r="EW134" s="323"/>
      <c r="EX134" s="323"/>
      <c r="EY134" s="323"/>
      <c r="EZ134" s="323"/>
      <c r="FA134" s="323"/>
      <c r="FB134" s="323"/>
      <c r="FC134" s="323"/>
    </row>
    <row r="135" spans="2:159" s="331" customFormat="1" x14ac:dyDescent="0.2">
      <c r="B135" s="247"/>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323"/>
      <c r="AO135" s="323"/>
      <c r="AP135" s="323"/>
      <c r="AQ135" s="323"/>
      <c r="AR135" s="323"/>
      <c r="AS135" s="323"/>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c r="DA135" s="323"/>
      <c r="DB135" s="323"/>
      <c r="DC135" s="323"/>
      <c r="DD135" s="323"/>
      <c r="DE135" s="323"/>
      <c r="DF135" s="323"/>
      <c r="DG135" s="323"/>
      <c r="DH135" s="323"/>
      <c r="DI135" s="323"/>
      <c r="DJ135" s="323"/>
      <c r="DK135" s="323"/>
      <c r="DL135" s="323"/>
      <c r="DM135" s="323"/>
      <c r="DN135" s="323"/>
      <c r="DO135" s="323"/>
      <c r="DP135" s="323"/>
      <c r="DQ135" s="323"/>
      <c r="DR135" s="323"/>
      <c r="DS135" s="323"/>
      <c r="DT135" s="323"/>
      <c r="DU135" s="323"/>
      <c r="DV135" s="323"/>
      <c r="DW135" s="323"/>
      <c r="DX135" s="323"/>
      <c r="DY135" s="323"/>
      <c r="DZ135" s="323"/>
      <c r="EA135" s="323"/>
      <c r="EB135" s="323"/>
      <c r="EC135" s="323"/>
      <c r="ED135" s="323"/>
      <c r="EE135" s="323"/>
      <c r="EF135" s="323"/>
      <c r="EG135" s="323"/>
      <c r="EH135" s="323"/>
      <c r="EI135" s="323"/>
      <c r="EJ135" s="323"/>
      <c r="EK135" s="323"/>
      <c r="EL135" s="323"/>
      <c r="EM135" s="323"/>
      <c r="EN135" s="323"/>
      <c r="EO135" s="323"/>
      <c r="EP135" s="323"/>
      <c r="EQ135" s="323"/>
      <c r="ER135" s="323"/>
      <c r="ES135" s="323"/>
      <c r="ET135" s="323"/>
      <c r="EU135" s="323"/>
      <c r="EV135" s="323"/>
      <c r="EW135" s="323"/>
      <c r="EX135" s="323"/>
      <c r="EY135" s="323"/>
      <c r="EZ135" s="323"/>
      <c r="FA135" s="323"/>
      <c r="FB135" s="323"/>
      <c r="FC135" s="323"/>
    </row>
    <row r="136" spans="2:159" s="331" customFormat="1" x14ac:dyDescent="0.2">
      <c r="B136" s="247"/>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c r="DA136" s="323"/>
      <c r="DB136" s="323"/>
      <c r="DC136" s="323"/>
      <c r="DD136" s="323"/>
      <c r="DE136" s="323"/>
      <c r="DF136" s="323"/>
      <c r="DG136" s="323"/>
      <c r="DH136" s="323"/>
      <c r="DI136" s="323"/>
      <c r="DJ136" s="323"/>
      <c r="DK136" s="323"/>
      <c r="DL136" s="323"/>
      <c r="DM136" s="323"/>
      <c r="DN136" s="323"/>
      <c r="DO136" s="323"/>
      <c r="DP136" s="323"/>
      <c r="DQ136" s="323"/>
      <c r="DR136" s="323"/>
      <c r="DS136" s="323"/>
      <c r="DT136" s="323"/>
      <c r="DU136" s="323"/>
      <c r="DV136" s="323"/>
      <c r="DW136" s="323"/>
      <c r="DX136" s="323"/>
      <c r="DY136" s="323"/>
      <c r="DZ136" s="323"/>
      <c r="EA136" s="323"/>
      <c r="EB136" s="323"/>
      <c r="EC136" s="323"/>
      <c r="ED136" s="323"/>
      <c r="EE136" s="323"/>
      <c r="EF136" s="323"/>
      <c r="EG136" s="323"/>
      <c r="EH136" s="323"/>
      <c r="EI136" s="323"/>
      <c r="EJ136" s="323"/>
      <c r="EK136" s="323"/>
      <c r="EL136" s="323"/>
      <c r="EM136" s="323"/>
      <c r="EN136" s="323"/>
      <c r="EO136" s="323"/>
      <c r="EP136" s="323"/>
      <c r="EQ136" s="323"/>
      <c r="ER136" s="323"/>
      <c r="ES136" s="323"/>
      <c r="ET136" s="323"/>
      <c r="EU136" s="323"/>
      <c r="EV136" s="323"/>
      <c r="EW136" s="323"/>
      <c r="EX136" s="323"/>
      <c r="EY136" s="323"/>
      <c r="EZ136" s="323"/>
      <c r="FA136" s="323"/>
      <c r="FB136" s="323"/>
      <c r="FC136" s="323"/>
    </row>
    <row r="137" spans="2:159" s="331" customFormat="1" x14ac:dyDescent="0.2">
      <c r="B137" s="247"/>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c r="DA137" s="323"/>
      <c r="DB137" s="323"/>
      <c r="DC137" s="323"/>
      <c r="DD137" s="323"/>
      <c r="DE137" s="323"/>
      <c r="DF137" s="323"/>
      <c r="DG137" s="323"/>
      <c r="DH137" s="323"/>
      <c r="DI137" s="323"/>
      <c r="DJ137" s="323"/>
      <c r="DK137" s="323"/>
      <c r="DL137" s="323"/>
      <c r="DM137" s="323"/>
      <c r="DN137" s="323"/>
      <c r="DO137" s="323"/>
      <c r="DP137" s="323"/>
      <c r="DQ137" s="323"/>
      <c r="DR137" s="323"/>
      <c r="DS137" s="323"/>
      <c r="DT137" s="323"/>
      <c r="DU137" s="323"/>
      <c r="DV137" s="323"/>
      <c r="DW137" s="323"/>
      <c r="DX137" s="323"/>
      <c r="DY137" s="323"/>
      <c r="DZ137" s="323"/>
      <c r="EA137" s="323"/>
      <c r="EB137" s="323"/>
      <c r="EC137" s="323"/>
      <c r="ED137" s="323"/>
      <c r="EE137" s="323"/>
      <c r="EF137" s="323"/>
      <c r="EG137" s="323"/>
      <c r="EH137" s="323"/>
      <c r="EI137" s="323"/>
      <c r="EJ137" s="323"/>
      <c r="EK137" s="323"/>
      <c r="EL137" s="323"/>
      <c r="EM137" s="323"/>
      <c r="EN137" s="323"/>
      <c r="EO137" s="323"/>
      <c r="EP137" s="323"/>
      <c r="EQ137" s="323"/>
      <c r="ER137" s="323"/>
      <c r="ES137" s="323"/>
      <c r="ET137" s="323"/>
      <c r="EU137" s="323"/>
      <c r="EV137" s="323"/>
      <c r="EW137" s="323"/>
      <c r="EX137" s="323"/>
      <c r="EY137" s="323"/>
      <c r="EZ137" s="323"/>
      <c r="FA137" s="323"/>
      <c r="FB137" s="323"/>
      <c r="FC137" s="323"/>
    </row>
    <row r="138" spans="2:159" s="331" customFormat="1" x14ac:dyDescent="0.2">
      <c r="B138" s="247"/>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c r="DA138" s="323"/>
      <c r="DB138" s="323"/>
      <c r="DC138" s="323"/>
      <c r="DD138" s="323"/>
      <c r="DE138" s="323"/>
      <c r="DF138" s="323"/>
      <c r="DG138" s="323"/>
      <c r="DH138" s="323"/>
      <c r="DI138" s="323"/>
      <c r="DJ138" s="323"/>
      <c r="DK138" s="323"/>
      <c r="DL138" s="323"/>
      <c r="DM138" s="323"/>
      <c r="DN138" s="323"/>
      <c r="DO138" s="323"/>
      <c r="DP138" s="323"/>
      <c r="DQ138" s="323"/>
      <c r="DR138" s="323"/>
      <c r="DS138" s="323"/>
      <c r="DT138" s="323"/>
      <c r="DU138" s="323"/>
      <c r="DV138" s="323"/>
      <c r="DW138" s="323"/>
      <c r="DX138" s="323"/>
      <c r="DY138" s="323"/>
      <c r="DZ138" s="323"/>
      <c r="EA138" s="323"/>
      <c r="EB138" s="323"/>
      <c r="EC138" s="323"/>
      <c r="ED138" s="323"/>
      <c r="EE138" s="323"/>
      <c r="EF138" s="323"/>
      <c r="EG138" s="323"/>
      <c r="EH138" s="323"/>
      <c r="EI138" s="323"/>
      <c r="EJ138" s="323"/>
      <c r="EK138" s="323"/>
      <c r="EL138" s="323"/>
      <c r="EM138" s="323"/>
      <c r="EN138" s="323"/>
      <c r="EO138" s="323"/>
      <c r="EP138" s="323"/>
      <c r="EQ138" s="323"/>
      <c r="ER138" s="323"/>
      <c r="ES138" s="323"/>
      <c r="ET138" s="323"/>
      <c r="EU138" s="323"/>
      <c r="EV138" s="323"/>
      <c r="EW138" s="323"/>
      <c r="EX138" s="323"/>
      <c r="EY138" s="323"/>
      <c r="EZ138" s="323"/>
      <c r="FA138" s="323"/>
      <c r="FB138" s="323"/>
      <c r="FC138" s="323"/>
    </row>
    <row r="139" spans="2:159" s="331" customFormat="1" x14ac:dyDescent="0.2">
      <c r="B139" s="247"/>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c r="DA139" s="323"/>
      <c r="DB139" s="323"/>
      <c r="DC139" s="323"/>
      <c r="DD139" s="323"/>
      <c r="DE139" s="323"/>
      <c r="DF139" s="323"/>
      <c r="DG139" s="323"/>
      <c r="DH139" s="323"/>
      <c r="DI139" s="323"/>
      <c r="DJ139" s="323"/>
      <c r="DK139" s="323"/>
      <c r="DL139" s="323"/>
      <c r="DM139" s="323"/>
      <c r="DN139" s="323"/>
      <c r="DO139" s="323"/>
      <c r="DP139" s="323"/>
      <c r="DQ139" s="323"/>
      <c r="DR139" s="323"/>
      <c r="DS139" s="323"/>
      <c r="DT139" s="323"/>
      <c r="DU139" s="323"/>
      <c r="DV139" s="323"/>
      <c r="DW139" s="323"/>
      <c r="DX139" s="323"/>
      <c r="DY139" s="323"/>
      <c r="DZ139" s="323"/>
      <c r="EA139" s="323"/>
      <c r="EB139" s="323"/>
      <c r="EC139" s="323"/>
      <c r="ED139" s="323"/>
      <c r="EE139" s="323"/>
      <c r="EF139" s="323"/>
      <c r="EG139" s="323"/>
      <c r="EH139" s="323"/>
      <c r="EI139" s="323"/>
      <c r="EJ139" s="323"/>
      <c r="EK139" s="323"/>
      <c r="EL139" s="323"/>
      <c r="EM139" s="323"/>
      <c r="EN139" s="323"/>
      <c r="EO139" s="323"/>
      <c r="EP139" s="323"/>
      <c r="EQ139" s="323"/>
      <c r="ER139" s="323"/>
      <c r="ES139" s="323"/>
      <c r="ET139" s="323"/>
      <c r="EU139" s="323"/>
      <c r="EV139" s="323"/>
      <c r="EW139" s="323"/>
      <c r="EX139" s="323"/>
      <c r="EY139" s="323"/>
      <c r="EZ139" s="323"/>
      <c r="FA139" s="323"/>
      <c r="FB139" s="323"/>
      <c r="FC139" s="323"/>
    </row>
    <row r="140" spans="2:159" s="331" customFormat="1" x14ac:dyDescent="0.2">
      <c r="B140" s="247"/>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c r="DA140" s="323"/>
      <c r="DB140" s="323"/>
      <c r="DC140" s="323"/>
      <c r="DD140" s="323"/>
      <c r="DE140" s="323"/>
      <c r="DF140" s="323"/>
      <c r="DG140" s="323"/>
      <c r="DH140" s="323"/>
      <c r="DI140" s="323"/>
      <c r="DJ140" s="323"/>
      <c r="DK140" s="323"/>
      <c r="DL140" s="323"/>
      <c r="DM140" s="323"/>
      <c r="DN140" s="323"/>
      <c r="DO140" s="323"/>
      <c r="DP140" s="323"/>
      <c r="DQ140" s="323"/>
      <c r="DR140" s="323"/>
      <c r="DS140" s="323"/>
      <c r="DT140" s="323"/>
      <c r="DU140" s="323"/>
      <c r="DV140" s="323"/>
      <c r="DW140" s="323"/>
      <c r="DX140" s="323"/>
      <c r="DY140" s="323"/>
      <c r="DZ140" s="323"/>
      <c r="EA140" s="323"/>
      <c r="EB140" s="323"/>
      <c r="EC140" s="323"/>
      <c r="ED140" s="323"/>
      <c r="EE140" s="323"/>
      <c r="EF140" s="323"/>
      <c r="EG140" s="323"/>
      <c r="EH140" s="323"/>
      <c r="EI140" s="323"/>
      <c r="EJ140" s="323"/>
      <c r="EK140" s="323"/>
      <c r="EL140" s="323"/>
      <c r="EM140" s="323"/>
      <c r="EN140" s="323"/>
      <c r="EO140" s="323"/>
      <c r="EP140" s="323"/>
      <c r="EQ140" s="323"/>
      <c r="ER140" s="323"/>
      <c r="ES140" s="323"/>
      <c r="ET140" s="323"/>
      <c r="EU140" s="323"/>
      <c r="EV140" s="323"/>
      <c r="EW140" s="323"/>
      <c r="EX140" s="323"/>
      <c r="EY140" s="323"/>
      <c r="EZ140" s="323"/>
      <c r="FA140" s="323"/>
      <c r="FB140" s="323"/>
      <c r="FC140" s="323"/>
    </row>
    <row r="141" spans="2:159" s="331" customFormat="1" x14ac:dyDescent="0.2">
      <c r="B141" s="247"/>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c r="DA141" s="323"/>
      <c r="DB141" s="323"/>
      <c r="DC141" s="323"/>
      <c r="DD141" s="323"/>
      <c r="DE141" s="323"/>
      <c r="DF141" s="323"/>
      <c r="DG141" s="323"/>
      <c r="DH141" s="323"/>
      <c r="DI141" s="323"/>
      <c r="DJ141" s="323"/>
      <c r="DK141" s="323"/>
      <c r="DL141" s="323"/>
      <c r="DM141" s="323"/>
      <c r="DN141" s="323"/>
      <c r="DO141" s="323"/>
      <c r="DP141" s="323"/>
      <c r="DQ141" s="323"/>
      <c r="DR141" s="323"/>
      <c r="DS141" s="323"/>
      <c r="DT141" s="323"/>
      <c r="DU141" s="323"/>
      <c r="DV141" s="323"/>
      <c r="DW141" s="323"/>
      <c r="DX141" s="323"/>
      <c r="DY141" s="323"/>
      <c r="DZ141" s="323"/>
      <c r="EA141" s="323"/>
      <c r="EB141" s="323"/>
      <c r="EC141" s="323"/>
      <c r="ED141" s="323"/>
      <c r="EE141" s="323"/>
      <c r="EF141" s="323"/>
      <c r="EG141" s="323"/>
      <c r="EH141" s="323"/>
      <c r="EI141" s="323"/>
      <c r="EJ141" s="323"/>
      <c r="EK141" s="323"/>
      <c r="EL141" s="323"/>
      <c r="EM141" s="323"/>
      <c r="EN141" s="323"/>
      <c r="EO141" s="323"/>
      <c r="EP141" s="323"/>
      <c r="EQ141" s="323"/>
      <c r="ER141" s="323"/>
      <c r="ES141" s="323"/>
      <c r="ET141" s="323"/>
      <c r="EU141" s="323"/>
      <c r="EV141" s="323"/>
      <c r="EW141" s="323"/>
      <c r="EX141" s="323"/>
      <c r="EY141" s="323"/>
      <c r="EZ141" s="323"/>
      <c r="FA141" s="323"/>
      <c r="FB141" s="323"/>
      <c r="FC141" s="323"/>
    </row>
    <row r="142" spans="2:159" s="331" customFormat="1" x14ac:dyDescent="0.2">
      <c r="B142" s="247"/>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c r="DA142" s="323"/>
      <c r="DB142" s="323"/>
      <c r="DC142" s="323"/>
      <c r="DD142" s="323"/>
      <c r="DE142" s="323"/>
      <c r="DF142" s="323"/>
      <c r="DG142" s="323"/>
      <c r="DH142" s="323"/>
      <c r="DI142" s="323"/>
      <c r="DJ142" s="323"/>
      <c r="DK142" s="323"/>
      <c r="DL142" s="323"/>
      <c r="DM142" s="323"/>
      <c r="DN142" s="323"/>
      <c r="DO142" s="323"/>
      <c r="DP142" s="323"/>
      <c r="DQ142" s="323"/>
      <c r="DR142" s="323"/>
      <c r="DS142" s="323"/>
      <c r="DT142" s="323"/>
      <c r="DU142" s="323"/>
      <c r="DV142" s="323"/>
      <c r="DW142" s="323"/>
      <c r="DX142" s="323"/>
      <c r="DY142" s="323"/>
      <c r="DZ142" s="323"/>
      <c r="EA142" s="323"/>
      <c r="EB142" s="323"/>
      <c r="EC142" s="323"/>
      <c r="ED142" s="323"/>
      <c r="EE142" s="323"/>
      <c r="EF142" s="323"/>
      <c r="EG142" s="323"/>
      <c r="EH142" s="323"/>
      <c r="EI142" s="323"/>
      <c r="EJ142" s="323"/>
      <c r="EK142" s="323"/>
      <c r="EL142" s="323"/>
      <c r="EM142" s="323"/>
      <c r="EN142" s="323"/>
      <c r="EO142" s="323"/>
      <c r="EP142" s="323"/>
      <c r="EQ142" s="323"/>
      <c r="ER142" s="323"/>
      <c r="ES142" s="323"/>
      <c r="ET142" s="323"/>
      <c r="EU142" s="323"/>
      <c r="EV142" s="323"/>
      <c r="EW142" s="323"/>
      <c r="EX142" s="323"/>
      <c r="EY142" s="323"/>
      <c r="EZ142" s="323"/>
      <c r="FA142" s="323"/>
      <c r="FB142" s="323"/>
      <c r="FC142" s="323"/>
    </row>
    <row r="143" spans="2:159" s="331" customFormat="1" x14ac:dyDescent="0.2">
      <c r="B143" s="247"/>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c r="DA143" s="323"/>
      <c r="DB143" s="323"/>
      <c r="DC143" s="323"/>
      <c r="DD143" s="323"/>
      <c r="DE143" s="323"/>
      <c r="DF143" s="323"/>
      <c r="DG143" s="323"/>
      <c r="DH143" s="323"/>
      <c r="DI143" s="323"/>
      <c r="DJ143" s="323"/>
      <c r="DK143" s="323"/>
      <c r="DL143" s="323"/>
      <c r="DM143" s="323"/>
      <c r="DN143" s="323"/>
      <c r="DO143" s="323"/>
      <c r="DP143" s="323"/>
      <c r="DQ143" s="323"/>
      <c r="DR143" s="323"/>
      <c r="DS143" s="323"/>
      <c r="DT143" s="323"/>
      <c r="DU143" s="323"/>
      <c r="DV143" s="323"/>
      <c r="DW143" s="323"/>
      <c r="DX143" s="323"/>
      <c r="DY143" s="323"/>
      <c r="DZ143" s="323"/>
      <c r="EA143" s="323"/>
      <c r="EB143" s="323"/>
      <c r="EC143" s="323"/>
      <c r="ED143" s="323"/>
      <c r="EE143" s="323"/>
      <c r="EF143" s="323"/>
      <c r="EG143" s="323"/>
      <c r="EH143" s="323"/>
      <c r="EI143" s="323"/>
      <c r="EJ143" s="323"/>
      <c r="EK143" s="323"/>
      <c r="EL143" s="323"/>
      <c r="EM143" s="323"/>
      <c r="EN143" s="323"/>
      <c r="EO143" s="323"/>
      <c r="EP143" s="323"/>
      <c r="EQ143" s="323"/>
      <c r="ER143" s="323"/>
      <c r="ES143" s="323"/>
      <c r="ET143" s="323"/>
      <c r="EU143" s="323"/>
      <c r="EV143" s="323"/>
      <c r="EW143" s="323"/>
      <c r="EX143" s="323"/>
      <c r="EY143" s="323"/>
      <c r="EZ143" s="323"/>
      <c r="FA143" s="323"/>
      <c r="FB143" s="323"/>
      <c r="FC143" s="323"/>
    </row>
    <row r="144" spans="2:159" s="331" customFormat="1" x14ac:dyDescent="0.2">
      <c r="B144" s="247"/>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c r="DA144" s="323"/>
      <c r="DB144" s="323"/>
      <c r="DC144" s="323"/>
      <c r="DD144" s="323"/>
      <c r="DE144" s="323"/>
      <c r="DF144" s="323"/>
      <c r="DG144" s="323"/>
      <c r="DH144" s="323"/>
      <c r="DI144" s="323"/>
      <c r="DJ144" s="323"/>
      <c r="DK144" s="323"/>
      <c r="DL144" s="323"/>
      <c r="DM144" s="323"/>
      <c r="DN144" s="323"/>
      <c r="DO144" s="323"/>
      <c r="DP144" s="323"/>
      <c r="DQ144" s="323"/>
      <c r="DR144" s="323"/>
      <c r="DS144" s="323"/>
      <c r="DT144" s="323"/>
      <c r="DU144" s="323"/>
      <c r="DV144" s="323"/>
      <c r="DW144" s="323"/>
      <c r="DX144" s="323"/>
      <c r="DY144" s="323"/>
      <c r="DZ144" s="323"/>
      <c r="EA144" s="323"/>
      <c r="EB144" s="323"/>
      <c r="EC144" s="323"/>
      <c r="ED144" s="323"/>
      <c r="EE144" s="323"/>
      <c r="EF144" s="323"/>
      <c r="EG144" s="323"/>
      <c r="EH144" s="323"/>
      <c r="EI144" s="323"/>
      <c r="EJ144" s="323"/>
      <c r="EK144" s="323"/>
      <c r="EL144" s="323"/>
      <c r="EM144" s="323"/>
      <c r="EN144" s="323"/>
      <c r="EO144" s="323"/>
      <c r="EP144" s="323"/>
      <c r="EQ144" s="323"/>
      <c r="ER144" s="323"/>
      <c r="ES144" s="323"/>
      <c r="ET144" s="323"/>
      <c r="EU144" s="323"/>
      <c r="EV144" s="323"/>
      <c r="EW144" s="323"/>
      <c r="EX144" s="323"/>
      <c r="EY144" s="323"/>
      <c r="EZ144" s="323"/>
      <c r="FA144" s="323"/>
      <c r="FB144" s="323"/>
      <c r="FC144" s="323"/>
    </row>
    <row r="145" spans="2:159" s="331" customFormat="1" x14ac:dyDescent="0.2">
      <c r="B145" s="247"/>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c r="DA145" s="323"/>
      <c r="DB145" s="323"/>
      <c r="DC145" s="323"/>
      <c r="DD145" s="323"/>
      <c r="DE145" s="323"/>
      <c r="DF145" s="323"/>
      <c r="DG145" s="323"/>
      <c r="DH145" s="323"/>
      <c r="DI145" s="323"/>
      <c r="DJ145" s="323"/>
      <c r="DK145" s="323"/>
      <c r="DL145" s="323"/>
      <c r="DM145" s="323"/>
      <c r="DN145" s="323"/>
      <c r="DO145" s="323"/>
      <c r="DP145" s="323"/>
      <c r="DQ145" s="323"/>
      <c r="DR145" s="323"/>
      <c r="DS145" s="323"/>
      <c r="DT145" s="323"/>
      <c r="DU145" s="323"/>
      <c r="DV145" s="323"/>
      <c r="DW145" s="323"/>
      <c r="DX145" s="323"/>
      <c r="DY145" s="323"/>
      <c r="DZ145" s="323"/>
      <c r="EA145" s="323"/>
      <c r="EB145" s="323"/>
      <c r="EC145" s="323"/>
      <c r="ED145" s="323"/>
      <c r="EE145" s="323"/>
      <c r="EF145" s="323"/>
      <c r="EG145" s="323"/>
      <c r="EH145" s="323"/>
      <c r="EI145" s="323"/>
      <c r="EJ145" s="323"/>
      <c r="EK145" s="323"/>
      <c r="EL145" s="323"/>
      <c r="EM145" s="323"/>
      <c r="EN145" s="323"/>
      <c r="EO145" s="323"/>
      <c r="EP145" s="323"/>
      <c r="EQ145" s="323"/>
      <c r="ER145" s="323"/>
      <c r="ES145" s="323"/>
      <c r="ET145" s="323"/>
      <c r="EU145" s="323"/>
      <c r="EV145" s="323"/>
      <c r="EW145" s="323"/>
      <c r="EX145" s="323"/>
      <c r="EY145" s="323"/>
      <c r="EZ145" s="323"/>
      <c r="FA145" s="323"/>
      <c r="FB145" s="323"/>
      <c r="FC145" s="323"/>
    </row>
    <row r="146" spans="2:159" s="331" customFormat="1" x14ac:dyDescent="0.2">
      <c r="B146" s="247"/>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c r="DA146" s="323"/>
      <c r="DB146" s="323"/>
      <c r="DC146" s="323"/>
      <c r="DD146" s="323"/>
      <c r="DE146" s="323"/>
      <c r="DF146" s="323"/>
      <c r="DG146" s="323"/>
      <c r="DH146" s="323"/>
      <c r="DI146" s="323"/>
      <c r="DJ146" s="323"/>
      <c r="DK146" s="323"/>
      <c r="DL146" s="323"/>
      <c r="DM146" s="323"/>
      <c r="DN146" s="323"/>
      <c r="DO146" s="323"/>
      <c r="DP146" s="323"/>
      <c r="DQ146" s="323"/>
      <c r="DR146" s="323"/>
      <c r="DS146" s="323"/>
      <c r="DT146" s="323"/>
      <c r="DU146" s="323"/>
      <c r="DV146" s="323"/>
      <c r="DW146" s="323"/>
      <c r="DX146" s="323"/>
      <c r="DY146" s="323"/>
      <c r="DZ146" s="323"/>
      <c r="EA146" s="323"/>
      <c r="EB146" s="323"/>
      <c r="EC146" s="323"/>
      <c r="ED146" s="323"/>
      <c r="EE146" s="323"/>
      <c r="EF146" s="323"/>
      <c r="EG146" s="323"/>
      <c r="EH146" s="323"/>
      <c r="EI146" s="323"/>
      <c r="EJ146" s="323"/>
      <c r="EK146" s="323"/>
      <c r="EL146" s="323"/>
      <c r="EM146" s="323"/>
      <c r="EN146" s="323"/>
      <c r="EO146" s="323"/>
      <c r="EP146" s="323"/>
      <c r="EQ146" s="323"/>
      <c r="ER146" s="323"/>
      <c r="ES146" s="323"/>
      <c r="ET146" s="323"/>
      <c r="EU146" s="323"/>
      <c r="EV146" s="323"/>
      <c r="EW146" s="323"/>
      <c r="EX146" s="323"/>
      <c r="EY146" s="323"/>
      <c r="EZ146" s="323"/>
      <c r="FA146" s="323"/>
      <c r="FB146" s="323"/>
      <c r="FC146" s="323"/>
    </row>
    <row r="147" spans="2:159" s="331" customFormat="1" x14ac:dyDescent="0.2">
      <c r="B147" s="247"/>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c r="DA147" s="323"/>
      <c r="DB147" s="323"/>
      <c r="DC147" s="323"/>
      <c r="DD147" s="323"/>
      <c r="DE147" s="323"/>
      <c r="DF147" s="323"/>
      <c r="DG147" s="323"/>
      <c r="DH147" s="323"/>
      <c r="DI147" s="323"/>
      <c r="DJ147" s="323"/>
      <c r="DK147" s="323"/>
      <c r="DL147" s="323"/>
      <c r="DM147" s="323"/>
      <c r="DN147" s="323"/>
      <c r="DO147" s="323"/>
      <c r="DP147" s="323"/>
      <c r="DQ147" s="323"/>
      <c r="DR147" s="323"/>
      <c r="DS147" s="323"/>
      <c r="DT147" s="323"/>
      <c r="DU147" s="323"/>
      <c r="DV147" s="323"/>
      <c r="DW147" s="323"/>
      <c r="DX147" s="323"/>
      <c r="DY147" s="323"/>
      <c r="DZ147" s="323"/>
      <c r="EA147" s="323"/>
      <c r="EB147" s="323"/>
      <c r="EC147" s="323"/>
      <c r="ED147" s="323"/>
      <c r="EE147" s="323"/>
      <c r="EF147" s="323"/>
      <c r="EG147" s="323"/>
      <c r="EH147" s="323"/>
      <c r="EI147" s="323"/>
      <c r="EJ147" s="323"/>
      <c r="EK147" s="323"/>
      <c r="EL147" s="323"/>
      <c r="EM147" s="323"/>
      <c r="EN147" s="323"/>
      <c r="EO147" s="323"/>
      <c r="EP147" s="323"/>
      <c r="EQ147" s="323"/>
      <c r="ER147" s="323"/>
      <c r="ES147" s="323"/>
      <c r="ET147" s="323"/>
      <c r="EU147" s="323"/>
      <c r="EV147" s="323"/>
      <c r="EW147" s="323"/>
      <c r="EX147" s="323"/>
      <c r="EY147" s="323"/>
      <c r="EZ147" s="323"/>
      <c r="FA147" s="323"/>
      <c r="FB147" s="323"/>
      <c r="FC147" s="323"/>
    </row>
    <row r="148" spans="2:159" s="331" customFormat="1" x14ac:dyDescent="0.2">
      <c r="B148" s="247"/>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c r="DA148" s="323"/>
      <c r="DB148" s="323"/>
      <c r="DC148" s="323"/>
      <c r="DD148" s="323"/>
      <c r="DE148" s="323"/>
      <c r="DF148" s="323"/>
      <c r="DG148" s="323"/>
      <c r="DH148" s="323"/>
      <c r="DI148" s="323"/>
      <c r="DJ148" s="323"/>
      <c r="DK148" s="323"/>
      <c r="DL148" s="323"/>
      <c r="DM148" s="323"/>
      <c r="DN148" s="323"/>
      <c r="DO148" s="323"/>
      <c r="DP148" s="323"/>
      <c r="DQ148" s="323"/>
      <c r="DR148" s="323"/>
      <c r="DS148" s="323"/>
      <c r="DT148" s="323"/>
      <c r="DU148" s="323"/>
      <c r="DV148" s="323"/>
      <c r="DW148" s="323"/>
      <c r="DX148" s="323"/>
      <c r="DY148" s="323"/>
      <c r="DZ148" s="323"/>
      <c r="EA148" s="323"/>
      <c r="EB148" s="323"/>
      <c r="EC148" s="323"/>
      <c r="ED148" s="323"/>
      <c r="EE148" s="323"/>
      <c r="EF148" s="323"/>
      <c r="EG148" s="323"/>
      <c r="EH148" s="323"/>
      <c r="EI148" s="323"/>
      <c r="EJ148" s="323"/>
      <c r="EK148" s="323"/>
      <c r="EL148" s="323"/>
      <c r="EM148" s="323"/>
      <c r="EN148" s="323"/>
      <c r="EO148" s="323"/>
      <c r="EP148" s="323"/>
      <c r="EQ148" s="323"/>
      <c r="ER148" s="323"/>
      <c r="ES148" s="323"/>
      <c r="ET148" s="323"/>
      <c r="EU148" s="323"/>
      <c r="EV148" s="323"/>
      <c r="EW148" s="323"/>
      <c r="EX148" s="323"/>
      <c r="EY148" s="323"/>
      <c r="EZ148" s="323"/>
      <c r="FA148" s="323"/>
      <c r="FB148" s="323"/>
      <c r="FC148" s="323"/>
    </row>
    <row r="149" spans="2:159" s="331" customFormat="1" x14ac:dyDescent="0.2">
      <c r="B149" s="247"/>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c r="DA149" s="323"/>
      <c r="DB149" s="323"/>
      <c r="DC149" s="323"/>
      <c r="DD149" s="323"/>
      <c r="DE149" s="323"/>
      <c r="DF149" s="323"/>
      <c r="DG149" s="323"/>
      <c r="DH149" s="323"/>
      <c r="DI149" s="323"/>
      <c r="DJ149" s="323"/>
      <c r="DK149" s="323"/>
      <c r="DL149" s="323"/>
      <c r="DM149" s="323"/>
      <c r="DN149" s="323"/>
      <c r="DO149" s="323"/>
      <c r="DP149" s="323"/>
      <c r="DQ149" s="323"/>
      <c r="DR149" s="323"/>
      <c r="DS149" s="323"/>
      <c r="DT149" s="323"/>
      <c r="DU149" s="323"/>
      <c r="DV149" s="323"/>
      <c r="DW149" s="323"/>
      <c r="DX149" s="323"/>
      <c r="DY149" s="323"/>
      <c r="DZ149" s="323"/>
      <c r="EA149" s="323"/>
      <c r="EB149" s="323"/>
      <c r="EC149" s="323"/>
      <c r="ED149" s="323"/>
      <c r="EE149" s="323"/>
      <c r="EF149" s="323"/>
      <c r="EG149" s="323"/>
      <c r="EH149" s="323"/>
      <c r="EI149" s="323"/>
      <c r="EJ149" s="323"/>
      <c r="EK149" s="323"/>
      <c r="EL149" s="323"/>
      <c r="EM149" s="323"/>
      <c r="EN149" s="323"/>
      <c r="EO149" s="323"/>
      <c r="EP149" s="323"/>
      <c r="EQ149" s="323"/>
      <c r="ER149" s="323"/>
      <c r="ES149" s="323"/>
      <c r="ET149" s="323"/>
      <c r="EU149" s="323"/>
      <c r="EV149" s="323"/>
      <c r="EW149" s="323"/>
      <c r="EX149" s="323"/>
      <c r="EY149" s="323"/>
      <c r="EZ149" s="323"/>
      <c r="FA149" s="323"/>
      <c r="FB149" s="323"/>
      <c r="FC149" s="323"/>
    </row>
    <row r="150" spans="2:159" s="331" customFormat="1" x14ac:dyDescent="0.2">
      <c r="B150" s="247"/>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c r="DA150" s="323"/>
      <c r="DB150" s="323"/>
      <c r="DC150" s="323"/>
      <c r="DD150" s="323"/>
      <c r="DE150" s="323"/>
      <c r="DF150" s="323"/>
      <c r="DG150" s="323"/>
      <c r="DH150" s="323"/>
      <c r="DI150" s="323"/>
      <c r="DJ150" s="323"/>
      <c r="DK150" s="323"/>
      <c r="DL150" s="323"/>
      <c r="DM150" s="323"/>
      <c r="DN150" s="323"/>
      <c r="DO150" s="323"/>
      <c r="DP150" s="323"/>
      <c r="DQ150" s="323"/>
      <c r="DR150" s="323"/>
      <c r="DS150" s="323"/>
      <c r="DT150" s="323"/>
      <c r="DU150" s="323"/>
      <c r="DV150" s="323"/>
      <c r="DW150" s="323"/>
      <c r="DX150" s="323"/>
      <c r="DY150" s="323"/>
      <c r="DZ150" s="323"/>
      <c r="EA150" s="323"/>
      <c r="EB150" s="323"/>
      <c r="EC150" s="323"/>
      <c r="ED150" s="323"/>
      <c r="EE150" s="323"/>
      <c r="EF150" s="323"/>
      <c r="EG150" s="323"/>
      <c r="EH150" s="323"/>
      <c r="EI150" s="323"/>
      <c r="EJ150" s="323"/>
      <c r="EK150" s="323"/>
      <c r="EL150" s="323"/>
      <c r="EM150" s="323"/>
      <c r="EN150" s="323"/>
      <c r="EO150" s="323"/>
      <c r="EP150" s="323"/>
      <c r="EQ150" s="323"/>
      <c r="ER150" s="323"/>
      <c r="ES150" s="323"/>
      <c r="ET150" s="323"/>
      <c r="EU150" s="323"/>
      <c r="EV150" s="323"/>
      <c r="EW150" s="323"/>
      <c r="EX150" s="323"/>
      <c r="EY150" s="323"/>
      <c r="EZ150" s="323"/>
      <c r="FA150" s="323"/>
      <c r="FB150" s="323"/>
      <c r="FC150" s="323"/>
    </row>
    <row r="151" spans="2:159" s="331" customFormat="1" x14ac:dyDescent="0.2">
      <c r="B151" s="247"/>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c r="DA151" s="323"/>
      <c r="DB151" s="323"/>
      <c r="DC151" s="323"/>
      <c r="DD151" s="323"/>
      <c r="DE151" s="323"/>
      <c r="DF151" s="323"/>
      <c r="DG151" s="323"/>
      <c r="DH151" s="323"/>
      <c r="DI151" s="323"/>
      <c r="DJ151" s="323"/>
      <c r="DK151" s="323"/>
      <c r="DL151" s="323"/>
      <c r="DM151" s="323"/>
      <c r="DN151" s="323"/>
      <c r="DO151" s="323"/>
      <c r="DP151" s="323"/>
      <c r="DQ151" s="323"/>
      <c r="DR151" s="323"/>
      <c r="DS151" s="323"/>
      <c r="DT151" s="323"/>
      <c r="DU151" s="323"/>
      <c r="DV151" s="323"/>
      <c r="DW151" s="323"/>
      <c r="DX151" s="323"/>
      <c r="DY151" s="323"/>
      <c r="DZ151" s="323"/>
      <c r="EA151" s="323"/>
      <c r="EB151" s="323"/>
      <c r="EC151" s="323"/>
      <c r="ED151" s="323"/>
      <c r="EE151" s="323"/>
      <c r="EF151" s="323"/>
      <c r="EG151" s="323"/>
      <c r="EH151" s="323"/>
      <c r="EI151" s="323"/>
      <c r="EJ151" s="323"/>
      <c r="EK151" s="323"/>
      <c r="EL151" s="323"/>
      <c r="EM151" s="323"/>
      <c r="EN151" s="323"/>
      <c r="EO151" s="323"/>
      <c r="EP151" s="323"/>
      <c r="EQ151" s="323"/>
      <c r="ER151" s="323"/>
      <c r="ES151" s="323"/>
      <c r="ET151" s="323"/>
      <c r="EU151" s="323"/>
      <c r="EV151" s="323"/>
      <c r="EW151" s="323"/>
      <c r="EX151" s="323"/>
      <c r="EY151" s="323"/>
      <c r="EZ151" s="323"/>
      <c r="FA151" s="323"/>
      <c r="FB151" s="323"/>
      <c r="FC151" s="323"/>
    </row>
    <row r="152" spans="2:159" s="331" customFormat="1" x14ac:dyDescent="0.2">
      <c r="B152" s="247"/>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c r="DA152" s="323"/>
      <c r="DB152" s="323"/>
      <c r="DC152" s="323"/>
      <c r="DD152" s="323"/>
      <c r="DE152" s="323"/>
      <c r="DF152" s="323"/>
      <c r="DG152" s="323"/>
      <c r="DH152" s="323"/>
      <c r="DI152" s="323"/>
      <c r="DJ152" s="323"/>
      <c r="DK152" s="323"/>
      <c r="DL152" s="323"/>
      <c r="DM152" s="323"/>
      <c r="DN152" s="323"/>
      <c r="DO152" s="323"/>
      <c r="DP152" s="323"/>
      <c r="DQ152" s="323"/>
      <c r="DR152" s="323"/>
      <c r="DS152" s="323"/>
      <c r="DT152" s="323"/>
      <c r="DU152" s="323"/>
      <c r="DV152" s="323"/>
      <c r="DW152" s="323"/>
      <c r="DX152" s="323"/>
      <c r="DY152" s="323"/>
      <c r="DZ152" s="323"/>
      <c r="EA152" s="323"/>
      <c r="EB152" s="323"/>
      <c r="EC152" s="323"/>
      <c r="ED152" s="323"/>
      <c r="EE152" s="323"/>
      <c r="EF152" s="323"/>
      <c r="EG152" s="323"/>
      <c r="EH152" s="323"/>
      <c r="EI152" s="323"/>
      <c r="EJ152" s="323"/>
      <c r="EK152" s="323"/>
      <c r="EL152" s="323"/>
      <c r="EM152" s="323"/>
      <c r="EN152" s="323"/>
      <c r="EO152" s="323"/>
      <c r="EP152" s="323"/>
      <c r="EQ152" s="323"/>
      <c r="ER152" s="323"/>
      <c r="ES152" s="323"/>
      <c r="ET152" s="323"/>
      <c r="EU152" s="323"/>
      <c r="EV152" s="323"/>
      <c r="EW152" s="323"/>
      <c r="EX152" s="323"/>
      <c r="EY152" s="323"/>
      <c r="EZ152" s="323"/>
      <c r="FA152" s="323"/>
      <c r="FB152" s="323"/>
      <c r="FC152" s="323"/>
    </row>
    <row r="153" spans="2:159" s="331" customFormat="1" x14ac:dyDescent="0.2">
      <c r="B153" s="247"/>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c r="DA153" s="323"/>
      <c r="DB153" s="323"/>
      <c r="DC153" s="323"/>
      <c r="DD153" s="323"/>
      <c r="DE153" s="323"/>
      <c r="DF153" s="323"/>
      <c r="DG153" s="323"/>
      <c r="DH153" s="323"/>
      <c r="DI153" s="323"/>
      <c r="DJ153" s="323"/>
      <c r="DK153" s="323"/>
      <c r="DL153" s="323"/>
      <c r="DM153" s="323"/>
      <c r="DN153" s="323"/>
      <c r="DO153" s="323"/>
      <c r="DP153" s="323"/>
      <c r="DQ153" s="323"/>
      <c r="DR153" s="323"/>
      <c r="DS153" s="323"/>
      <c r="DT153" s="323"/>
      <c r="DU153" s="323"/>
      <c r="DV153" s="323"/>
      <c r="DW153" s="323"/>
      <c r="DX153" s="323"/>
      <c r="DY153" s="323"/>
      <c r="DZ153" s="323"/>
      <c r="EA153" s="323"/>
      <c r="EB153" s="323"/>
      <c r="EC153" s="323"/>
      <c r="ED153" s="323"/>
      <c r="EE153" s="323"/>
      <c r="EF153" s="323"/>
      <c r="EG153" s="323"/>
      <c r="EH153" s="323"/>
      <c r="EI153" s="323"/>
      <c r="EJ153" s="323"/>
      <c r="EK153" s="323"/>
      <c r="EL153" s="323"/>
      <c r="EM153" s="323"/>
      <c r="EN153" s="323"/>
      <c r="EO153" s="323"/>
      <c r="EP153" s="323"/>
      <c r="EQ153" s="323"/>
      <c r="ER153" s="323"/>
      <c r="ES153" s="323"/>
      <c r="ET153" s="323"/>
      <c r="EU153" s="323"/>
      <c r="EV153" s="323"/>
      <c r="EW153" s="323"/>
      <c r="EX153" s="323"/>
      <c r="EY153" s="323"/>
      <c r="EZ153" s="323"/>
      <c r="FA153" s="323"/>
      <c r="FB153" s="323"/>
      <c r="FC153" s="323"/>
    </row>
    <row r="154" spans="2:159" s="331" customFormat="1" x14ac:dyDescent="0.2">
      <c r="B154" s="247"/>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323"/>
      <c r="AQ154" s="323"/>
      <c r="AR154" s="323"/>
      <c r="AS154" s="323"/>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c r="DA154" s="323"/>
      <c r="DB154" s="323"/>
      <c r="DC154" s="323"/>
      <c r="DD154" s="323"/>
      <c r="DE154" s="323"/>
      <c r="DF154" s="323"/>
      <c r="DG154" s="323"/>
      <c r="DH154" s="323"/>
      <c r="DI154" s="323"/>
      <c r="DJ154" s="323"/>
      <c r="DK154" s="323"/>
      <c r="DL154" s="323"/>
      <c r="DM154" s="323"/>
      <c r="DN154" s="323"/>
      <c r="DO154" s="323"/>
      <c r="DP154" s="323"/>
      <c r="DQ154" s="323"/>
      <c r="DR154" s="323"/>
      <c r="DS154" s="323"/>
      <c r="DT154" s="323"/>
      <c r="DU154" s="323"/>
      <c r="DV154" s="323"/>
      <c r="DW154" s="323"/>
      <c r="DX154" s="323"/>
      <c r="DY154" s="323"/>
      <c r="DZ154" s="323"/>
      <c r="EA154" s="323"/>
      <c r="EB154" s="323"/>
      <c r="EC154" s="323"/>
      <c r="ED154" s="323"/>
      <c r="EE154" s="323"/>
      <c r="EF154" s="323"/>
      <c r="EG154" s="323"/>
      <c r="EH154" s="323"/>
      <c r="EI154" s="323"/>
      <c r="EJ154" s="323"/>
      <c r="EK154" s="323"/>
      <c r="EL154" s="323"/>
      <c r="EM154" s="323"/>
      <c r="EN154" s="323"/>
      <c r="EO154" s="323"/>
      <c r="EP154" s="323"/>
      <c r="EQ154" s="323"/>
      <c r="ER154" s="323"/>
      <c r="ES154" s="323"/>
      <c r="ET154" s="323"/>
      <c r="EU154" s="323"/>
      <c r="EV154" s="323"/>
      <c r="EW154" s="323"/>
      <c r="EX154" s="323"/>
      <c r="EY154" s="323"/>
      <c r="EZ154" s="323"/>
      <c r="FA154" s="323"/>
      <c r="FB154" s="323"/>
      <c r="FC154" s="323"/>
    </row>
    <row r="155" spans="2:159" s="331" customFormat="1" x14ac:dyDescent="0.2">
      <c r="B155" s="247"/>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c r="DA155" s="323"/>
      <c r="DB155" s="323"/>
      <c r="DC155" s="323"/>
      <c r="DD155" s="323"/>
      <c r="DE155" s="323"/>
      <c r="DF155" s="323"/>
      <c r="DG155" s="323"/>
      <c r="DH155" s="323"/>
      <c r="DI155" s="323"/>
      <c r="DJ155" s="323"/>
      <c r="DK155" s="323"/>
      <c r="DL155" s="323"/>
      <c r="DM155" s="323"/>
      <c r="DN155" s="323"/>
      <c r="DO155" s="323"/>
      <c r="DP155" s="323"/>
      <c r="DQ155" s="323"/>
      <c r="DR155" s="323"/>
      <c r="DS155" s="323"/>
      <c r="DT155" s="323"/>
      <c r="DU155" s="323"/>
      <c r="DV155" s="323"/>
      <c r="DW155" s="323"/>
      <c r="DX155" s="323"/>
      <c r="DY155" s="323"/>
      <c r="DZ155" s="323"/>
      <c r="EA155" s="323"/>
      <c r="EB155" s="323"/>
      <c r="EC155" s="323"/>
      <c r="ED155" s="323"/>
      <c r="EE155" s="323"/>
      <c r="EF155" s="323"/>
      <c r="EG155" s="323"/>
      <c r="EH155" s="323"/>
      <c r="EI155" s="323"/>
      <c r="EJ155" s="323"/>
      <c r="EK155" s="323"/>
      <c r="EL155" s="323"/>
      <c r="EM155" s="323"/>
      <c r="EN155" s="323"/>
      <c r="EO155" s="323"/>
      <c r="EP155" s="323"/>
      <c r="EQ155" s="323"/>
      <c r="ER155" s="323"/>
      <c r="ES155" s="323"/>
      <c r="ET155" s="323"/>
      <c r="EU155" s="323"/>
      <c r="EV155" s="323"/>
      <c r="EW155" s="323"/>
      <c r="EX155" s="323"/>
      <c r="EY155" s="323"/>
      <c r="EZ155" s="323"/>
      <c r="FA155" s="323"/>
      <c r="FB155" s="323"/>
      <c r="FC155" s="323"/>
    </row>
    <row r="156" spans="2:159" s="331" customFormat="1" x14ac:dyDescent="0.2">
      <c r="B156" s="247"/>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c r="DA156" s="323"/>
      <c r="DB156" s="323"/>
      <c r="DC156" s="323"/>
      <c r="DD156" s="323"/>
      <c r="DE156" s="323"/>
      <c r="DF156" s="323"/>
      <c r="DG156" s="323"/>
      <c r="DH156" s="323"/>
      <c r="DI156" s="323"/>
      <c r="DJ156" s="323"/>
      <c r="DK156" s="323"/>
      <c r="DL156" s="323"/>
      <c r="DM156" s="323"/>
      <c r="DN156" s="323"/>
      <c r="DO156" s="323"/>
      <c r="DP156" s="323"/>
      <c r="DQ156" s="323"/>
      <c r="DR156" s="323"/>
      <c r="DS156" s="323"/>
      <c r="DT156" s="323"/>
      <c r="DU156" s="323"/>
      <c r="DV156" s="323"/>
      <c r="DW156" s="323"/>
      <c r="DX156" s="323"/>
      <c r="DY156" s="323"/>
      <c r="DZ156" s="323"/>
      <c r="EA156" s="323"/>
      <c r="EB156" s="323"/>
      <c r="EC156" s="323"/>
      <c r="ED156" s="323"/>
      <c r="EE156" s="323"/>
      <c r="EF156" s="323"/>
      <c r="EG156" s="323"/>
      <c r="EH156" s="323"/>
      <c r="EI156" s="323"/>
      <c r="EJ156" s="323"/>
      <c r="EK156" s="323"/>
      <c r="EL156" s="323"/>
      <c r="EM156" s="323"/>
      <c r="EN156" s="323"/>
      <c r="EO156" s="323"/>
      <c r="EP156" s="323"/>
      <c r="EQ156" s="323"/>
      <c r="ER156" s="323"/>
      <c r="ES156" s="323"/>
      <c r="ET156" s="323"/>
      <c r="EU156" s="323"/>
      <c r="EV156" s="323"/>
      <c r="EW156" s="323"/>
      <c r="EX156" s="323"/>
      <c r="EY156" s="323"/>
      <c r="EZ156" s="323"/>
      <c r="FA156" s="323"/>
      <c r="FB156" s="323"/>
      <c r="FC156" s="323"/>
    </row>
    <row r="157" spans="2:159" s="331" customFormat="1" x14ac:dyDescent="0.2">
      <c r="B157" s="247"/>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c r="DA157" s="323"/>
      <c r="DB157" s="323"/>
      <c r="DC157" s="323"/>
      <c r="DD157" s="323"/>
      <c r="DE157" s="323"/>
      <c r="DF157" s="323"/>
      <c r="DG157" s="323"/>
      <c r="DH157" s="323"/>
      <c r="DI157" s="323"/>
      <c r="DJ157" s="323"/>
      <c r="DK157" s="323"/>
      <c r="DL157" s="323"/>
      <c r="DM157" s="323"/>
      <c r="DN157" s="323"/>
      <c r="DO157" s="323"/>
      <c r="DP157" s="323"/>
      <c r="DQ157" s="323"/>
      <c r="DR157" s="323"/>
      <c r="DS157" s="323"/>
      <c r="DT157" s="323"/>
      <c r="DU157" s="323"/>
      <c r="DV157" s="323"/>
      <c r="DW157" s="323"/>
      <c r="DX157" s="323"/>
      <c r="DY157" s="323"/>
      <c r="DZ157" s="323"/>
      <c r="EA157" s="323"/>
      <c r="EB157" s="323"/>
      <c r="EC157" s="323"/>
      <c r="ED157" s="323"/>
      <c r="EE157" s="323"/>
      <c r="EF157" s="323"/>
      <c r="EG157" s="323"/>
      <c r="EH157" s="323"/>
      <c r="EI157" s="323"/>
      <c r="EJ157" s="323"/>
      <c r="EK157" s="323"/>
      <c r="EL157" s="323"/>
      <c r="EM157" s="323"/>
      <c r="EN157" s="323"/>
      <c r="EO157" s="323"/>
      <c r="EP157" s="323"/>
      <c r="EQ157" s="323"/>
      <c r="ER157" s="323"/>
      <c r="ES157" s="323"/>
      <c r="ET157" s="323"/>
      <c r="EU157" s="323"/>
      <c r="EV157" s="323"/>
      <c r="EW157" s="323"/>
      <c r="EX157" s="323"/>
      <c r="EY157" s="323"/>
      <c r="EZ157" s="323"/>
      <c r="FA157" s="323"/>
      <c r="FB157" s="323"/>
      <c r="FC157" s="323"/>
    </row>
    <row r="158" spans="2:159" s="331" customFormat="1" x14ac:dyDescent="0.2">
      <c r="B158" s="247"/>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c r="DA158" s="323"/>
      <c r="DB158" s="323"/>
      <c r="DC158" s="323"/>
      <c r="DD158" s="323"/>
      <c r="DE158" s="323"/>
      <c r="DF158" s="323"/>
      <c r="DG158" s="323"/>
      <c r="DH158" s="323"/>
      <c r="DI158" s="323"/>
      <c r="DJ158" s="323"/>
      <c r="DK158" s="323"/>
      <c r="DL158" s="323"/>
      <c r="DM158" s="323"/>
      <c r="DN158" s="323"/>
      <c r="DO158" s="323"/>
      <c r="DP158" s="323"/>
      <c r="DQ158" s="323"/>
      <c r="DR158" s="323"/>
      <c r="DS158" s="323"/>
      <c r="DT158" s="323"/>
      <c r="DU158" s="323"/>
      <c r="DV158" s="323"/>
      <c r="DW158" s="323"/>
      <c r="DX158" s="323"/>
      <c r="DY158" s="323"/>
      <c r="DZ158" s="323"/>
      <c r="EA158" s="323"/>
      <c r="EB158" s="323"/>
      <c r="EC158" s="323"/>
      <c r="ED158" s="323"/>
      <c r="EE158" s="323"/>
      <c r="EF158" s="323"/>
      <c r="EG158" s="323"/>
      <c r="EH158" s="323"/>
      <c r="EI158" s="323"/>
      <c r="EJ158" s="323"/>
      <c r="EK158" s="323"/>
      <c r="EL158" s="323"/>
      <c r="EM158" s="323"/>
      <c r="EN158" s="323"/>
      <c r="EO158" s="323"/>
      <c r="EP158" s="323"/>
      <c r="EQ158" s="323"/>
      <c r="ER158" s="323"/>
      <c r="ES158" s="323"/>
      <c r="ET158" s="323"/>
      <c r="EU158" s="323"/>
      <c r="EV158" s="323"/>
      <c r="EW158" s="323"/>
      <c r="EX158" s="323"/>
      <c r="EY158" s="323"/>
      <c r="EZ158" s="323"/>
      <c r="FA158" s="323"/>
      <c r="FB158" s="323"/>
      <c r="FC158" s="323"/>
    </row>
    <row r="159" spans="2:159" s="331" customFormat="1" x14ac:dyDescent="0.2">
      <c r="B159" s="247"/>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c r="DA159" s="323"/>
      <c r="DB159" s="323"/>
      <c r="DC159" s="323"/>
      <c r="DD159" s="323"/>
      <c r="DE159" s="323"/>
      <c r="DF159" s="323"/>
      <c r="DG159" s="323"/>
      <c r="DH159" s="323"/>
      <c r="DI159" s="323"/>
      <c r="DJ159" s="323"/>
      <c r="DK159" s="323"/>
      <c r="DL159" s="323"/>
      <c r="DM159" s="323"/>
      <c r="DN159" s="323"/>
      <c r="DO159" s="323"/>
      <c r="DP159" s="323"/>
      <c r="DQ159" s="323"/>
      <c r="DR159" s="323"/>
      <c r="DS159" s="323"/>
      <c r="DT159" s="323"/>
      <c r="DU159" s="323"/>
      <c r="DV159" s="323"/>
      <c r="DW159" s="323"/>
      <c r="DX159" s="323"/>
      <c r="DY159" s="323"/>
      <c r="DZ159" s="323"/>
      <c r="EA159" s="323"/>
      <c r="EB159" s="323"/>
      <c r="EC159" s="323"/>
      <c r="ED159" s="323"/>
      <c r="EE159" s="323"/>
      <c r="EF159" s="323"/>
      <c r="EG159" s="323"/>
      <c r="EH159" s="323"/>
      <c r="EI159" s="323"/>
      <c r="EJ159" s="323"/>
      <c r="EK159" s="323"/>
      <c r="EL159" s="323"/>
      <c r="EM159" s="323"/>
      <c r="EN159" s="323"/>
      <c r="EO159" s="323"/>
      <c r="EP159" s="323"/>
      <c r="EQ159" s="323"/>
      <c r="ER159" s="323"/>
      <c r="ES159" s="323"/>
      <c r="ET159" s="323"/>
      <c r="EU159" s="323"/>
      <c r="EV159" s="323"/>
      <c r="EW159" s="323"/>
      <c r="EX159" s="323"/>
      <c r="EY159" s="323"/>
      <c r="EZ159" s="323"/>
      <c r="FA159" s="323"/>
      <c r="FB159" s="323"/>
      <c r="FC159" s="323"/>
    </row>
    <row r="160" spans="2:159" s="331" customFormat="1" x14ac:dyDescent="0.2">
      <c r="B160" s="247"/>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c r="DA160" s="323"/>
      <c r="DB160" s="323"/>
      <c r="DC160" s="323"/>
      <c r="DD160" s="323"/>
      <c r="DE160" s="323"/>
      <c r="DF160" s="323"/>
      <c r="DG160" s="323"/>
      <c r="DH160" s="323"/>
      <c r="DI160" s="323"/>
      <c r="DJ160" s="323"/>
      <c r="DK160" s="323"/>
      <c r="DL160" s="323"/>
      <c r="DM160" s="323"/>
      <c r="DN160" s="323"/>
      <c r="DO160" s="323"/>
      <c r="DP160" s="323"/>
      <c r="DQ160" s="323"/>
      <c r="DR160" s="323"/>
      <c r="DS160" s="323"/>
      <c r="DT160" s="323"/>
      <c r="DU160" s="323"/>
      <c r="DV160" s="323"/>
      <c r="DW160" s="323"/>
      <c r="DX160" s="323"/>
      <c r="DY160" s="323"/>
      <c r="DZ160" s="323"/>
      <c r="EA160" s="323"/>
      <c r="EB160" s="323"/>
      <c r="EC160" s="323"/>
      <c r="ED160" s="323"/>
      <c r="EE160" s="323"/>
      <c r="EF160" s="323"/>
      <c r="EG160" s="323"/>
      <c r="EH160" s="323"/>
      <c r="EI160" s="323"/>
      <c r="EJ160" s="323"/>
      <c r="EK160" s="323"/>
      <c r="EL160" s="323"/>
      <c r="EM160" s="323"/>
      <c r="EN160" s="323"/>
      <c r="EO160" s="323"/>
      <c r="EP160" s="323"/>
      <c r="EQ160" s="323"/>
      <c r="ER160" s="323"/>
      <c r="ES160" s="323"/>
      <c r="ET160" s="323"/>
      <c r="EU160" s="323"/>
      <c r="EV160" s="323"/>
      <c r="EW160" s="323"/>
      <c r="EX160" s="323"/>
      <c r="EY160" s="323"/>
      <c r="EZ160" s="323"/>
      <c r="FA160" s="323"/>
      <c r="FB160" s="323"/>
      <c r="FC160" s="323"/>
    </row>
    <row r="161" spans="2:159" s="331" customFormat="1" x14ac:dyDescent="0.2">
      <c r="B161" s="247"/>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c r="DA161" s="323"/>
      <c r="DB161" s="323"/>
      <c r="DC161" s="323"/>
      <c r="DD161" s="323"/>
      <c r="DE161" s="323"/>
      <c r="DF161" s="323"/>
      <c r="DG161" s="323"/>
      <c r="DH161" s="323"/>
      <c r="DI161" s="323"/>
      <c r="DJ161" s="323"/>
      <c r="DK161" s="323"/>
      <c r="DL161" s="323"/>
      <c r="DM161" s="323"/>
      <c r="DN161" s="323"/>
      <c r="DO161" s="323"/>
      <c r="DP161" s="323"/>
      <c r="DQ161" s="323"/>
      <c r="DR161" s="323"/>
      <c r="DS161" s="323"/>
      <c r="DT161" s="323"/>
      <c r="DU161" s="323"/>
      <c r="DV161" s="323"/>
      <c r="DW161" s="323"/>
      <c r="DX161" s="323"/>
      <c r="DY161" s="323"/>
      <c r="DZ161" s="323"/>
      <c r="EA161" s="323"/>
      <c r="EB161" s="323"/>
      <c r="EC161" s="323"/>
      <c r="ED161" s="323"/>
      <c r="EE161" s="323"/>
      <c r="EF161" s="323"/>
      <c r="EG161" s="323"/>
      <c r="EH161" s="323"/>
      <c r="EI161" s="323"/>
      <c r="EJ161" s="323"/>
      <c r="EK161" s="323"/>
      <c r="EL161" s="323"/>
      <c r="EM161" s="323"/>
      <c r="EN161" s="323"/>
      <c r="EO161" s="323"/>
      <c r="EP161" s="323"/>
      <c r="EQ161" s="323"/>
      <c r="ER161" s="323"/>
      <c r="ES161" s="323"/>
      <c r="ET161" s="323"/>
      <c r="EU161" s="323"/>
      <c r="EV161" s="323"/>
      <c r="EW161" s="323"/>
      <c r="EX161" s="323"/>
      <c r="EY161" s="323"/>
      <c r="EZ161" s="323"/>
      <c r="FA161" s="323"/>
      <c r="FB161" s="323"/>
      <c r="FC161" s="323"/>
    </row>
    <row r="162" spans="2:159" s="331" customFormat="1" x14ac:dyDescent="0.2">
      <c r="B162" s="247"/>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c r="DA162" s="323"/>
      <c r="DB162" s="323"/>
      <c r="DC162" s="323"/>
      <c r="DD162" s="323"/>
      <c r="DE162" s="323"/>
      <c r="DF162" s="323"/>
      <c r="DG162" s="323"/>
      <c r="DH162" s="323"/>
      <c r="DI162" s="323"/>
      <c r="DJ162" s="323"/>
      <c r="DK162" s="323"/>
      <c r="DL162" s="323"/>
      <c r="DM162" s="323"/>
      <c r="DN162" s="323"/>
      <c r="DO162" s="323"/>
      <c r="DP162" s="323"/>
      <c r="DQ162" s="323"/>
      <c r="DR162" s="323"/>
      <c r="DS162" s="323"/>
      <c r="DT162" s="323"/>
      <c r="DU162" s="323"/>
      <c r="DV162" s="323"/>
      <c r="DW162" s="323"/>
      <c r="DX162" s="323"/>
      <c r="DY162" s="323"/>
      <c r="DZ162" s="323"/>
      <c r="EA162" s="323"/>
      <c r="EB162" s="323"/>
      <c r="EC162" s="323"/>
      <c r="ED162" s="323"/>
      <c r="EE162" s="323"/>
      <c r="EF162" s="323"/>
      <c r="EG162" s="323"/>
      <c r="EH162" s="323"/>
      <c r="EI162" s="323"/>
      <c r="EJ162" s="323"/>
      <c r="EK162" s="323"/>
      <c r="EL162" s="323"/>
      <c r="EM162" s="323"/>
      <c r="EN162" s="323"/>
      <c r="EO162" s="323"/>
      <c r="EP162" s="323"/>
      <c r="EQ162" s="323"/>
      <c r="ER162" s="323"/>
      <c r="ES162" s="323"/>
      <c r="ET162" s="323"/>
      <c r="EU162" s="323"/>
      <c r="EV162" s="323"/>
      <c r="EW162" s="323"/>
      <c r="EX162" s="323"/>
      <c r="EY162" s="323"/>
      <c r="EZ162" s="323"/>
      <c r="FA162" s="323"/>
      <c r="FB162" s="323"/>
      <c r="FC162" s="323"/>
    </row>
    <row r="163" spans="2:159" s="331" customFormat="1" x14ac:dyDescent="0.2">
      <c r="B163" s="247"/>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c r="DA163" s="323"/>
      <c r="DB163" s="323"/>
      <c r="DC163" s="323"/>
      <c r="DD163" s="323"/>
      <c r="DE163" s="323"/>
      <c r="DF163" s="323"/>
      <c r="DG163" s="323"/>
      <c r="DH163" s="323"/>
      <c r="DI163" s="323"/>
      <c r="DJ163" s="323"/>
      <c r="DK163" s="323"/>
      <c r="DL163" s="323"/>
      <c r="DM163" s="323"/>
      <c r="DN163" s="323"/>
      <c r="DO163" s="323"/>
      <c r="DP163" s="323"/>
      <c r="DQ163" s="323"/>
      <c r="DR163" s="323"/>
      <c r="DS163" s="323"/>
      <c r="DT163" s="323"/>
      <c r="DU163" s="323"/>
      <c r="DV163" s="323"/>
      <c r="DW163" s="323"/>
      <c r="DX163" s="323"/>
      <c r="DY163" s="323"/>
      <c r="DZ163" s="323"/>
      <c r="EA163" s="323"/>
      <c r="EB163" s="323"/>
      <c r="EC163" s="323"/>
      <c r="ED163" s="323"/>
      <c r="EE163" s="323"/>
      <c r="EF163" s="323"/>
      <c r="EG163" s="323"/>
      <c r="EH163" s="323"/>
      <c r="EI163" s="323"/>
      <c r="EJ163" s="323"/>
      <c r="EK163" s="323"/>
      <c r="EL163" s="323"/>
      <c r="EM163" s="323"/>
      <c r="EN163" s="323"/>
      <c r="EO163" s="323"/>
      <c r="EP163" s="323"/>
      <c r="EQ163" s="323"/>
      <c r="ER163" s="323"/>
      <c r="ES163" s="323"/>
      <c r="ET163" s="323"/>
      <c r="EU163" s="323"/>
      <c r="EV163" s="323"/>
      <c r="EW163" s="323"/>
      <c r="EX163" s="323"/>
      <c r="EY163" s="323"/>
      <c r="EZ163" s="323"/>
      <c r="FA163" s="323"/>
      <c r="FB163" s="323"/>
      <c r="FC163" s="323"/>
    </row>
    <row r="164" spans="2:159" s="331" customFormat="1" x14ac:dyDescent="0.2">
      <c r="B164" s="247"/>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c r="DA164" s="323"/>
      <c r="DB164" s="323"/>
      <c r="DC164" s="323"/>
      <c r="DD164" s="323"/>
      <c r="DE164" s="323"/>
      <c r="DF164" s="323"/>
      <c r="DG164" s="323"/>
      <c r="DH164" s="323"/>
      <c r="DI164" s="323"/>
      <c r="DJ164" s="323"/>
      <c r="DK164" s="323"/>
      <c r="DL164" s="323"/>
      <c r="DM164" s="323"/>
      <c r="DN164" s="323"/>
      <c r="DO164" s="323"/>
      <c r="DP164" s="323"/>
      <c r="DQ164" s="323"/>
      <c r="DR164" s="323"/>
      <c r="DS164" s="323"/>
      <c r="DT164" s="323"/>
      <c r="DU164" s="323"/>
      <c r="DV164" s="323"/>
      <c r="DW164" s="323"/>
      <c r="DX164" s="323"/>
      <c r="DY164" s="323"/>
      <c r="DZ164" s="323"/>
      <c r="EA164" s="323"/>
      <c r="EB164" s="323"/>
      <c r="EC164" s="323"/>
      <c r="ED164" s="323"/>
      <c r="EE164" s="323"/>
      <c r="EF164" s="323"/>
      <c r="EG164" s="323"/>
      <c r="EH164" s="323"/>
      <c r="EI164" s="323"/>
      <c r="EJ164" s="323"/>
      <c r="EK164" s="323"/>
      <c r="EL164" s="323"/>
      <c r="EM164" s="323"/>
      <c r="EN164" s="323"/>
      <c r="EO164" s="323"/>
      <c r="EP164" s="323"/>
      <c r="EQ164" s="323"/>
      <c r="ER164" s="323"/>
      <c r="ES164" s="323"/>
      <c r="ET164" s="323"/>
      <c r="EU164" s="323"/>
      <c r="EV164" s="323"/>
      <c r="EW164" s="323"/>
      <c r="EX164" s="323"/>
      <c r="EY164" s="323"/>
      <c r="EZ164" s="323"/>
      <c r="FA164" s="323"/>
      <c r="FB164" s="323"/>
      <c r="FC164" s="323"/>
    </row>
    <row r="165" spans="2:159" s="331" customFormat="1" x14ac:dyDescent="0.2">
      <c r="B165" s="247"/>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c r="DA165" s="323"/>
      <c r="DB165" s="323"/>
      <c r="DC165" s="323"/>
      <c r="DD165" s="323"/>
      <c r="DE165" s="323"/>
      <c r="DF165" s="323"/>
      <c r="DG165" s="323"/>
      <c r="DH165" s="323"/>
      <c r="DI165" s="323"/>
      <c r="DJ165" s="323"/>
      <c r="DK165" s="323"/>
      <c r="DL165" s="323"/>
      <c r="DM165" s="323"/>
      <c r="DN165" s="323"/>
      <c r="DO165" s="323"/>
      <c r="DP165" s="323"/>
      <c r="DQ165" s="323"/>
      <c r="DR165" s="323"/>
      <c r="DS165" s="323"/>
      <c r="DT165" s="323"/>
      <c r="DU165" s="323"/>
      <c r="DV165" s="323"/>
      <c r="DW165" s="323"/>
      <c r="DX165" s="323"/>
      <c r="DY165" s="323"/>
      <c r="DZ165" s="323"/>
      <c r="EA165" s="323"/>
      <c r="EB165" s="323"/>
      <c r="EC165" s="323"/>
      <c r="ED165" s="323"/>
      <c r="EE165" s="323"/>
      <c r="EF165" s="323"/>
      <c r="EG165" s="323"/>
      <c r="EH165" s="323"/>
      <c r="EI165" s="323"/>
      <c r="EJ165" s="323"/>
      <c r="EK165" s="323"/>
      <c r="EL165" s="323"/>
      <c r="EM165" s="323"/>
      <c r="EN165" s="323"/>
      <c r="EO165" s="323"/>
      <c r="EP165" s="323"/>
      <c r="EQ165" s="323"/>
      <c r="ER165" s="323"/>
      <c r="ES165" s="323"/>
      <c r="ET165" s="323"/>
      <c r="EU165" s="323"/>
      <c r="EV165" s="323"/>
      <c r="EW165" s="323"/>
      <c r="EX165" s="323"/>
      <c r="EY165" s="323"/>
      <c r="EZ165" s="323"/>
      <c r="FA165" s="323"/>
      <c r="FB165" s="323"/>
      <c r="FC165" s="323"/>
    </row>
    <row r="166" spans="2:159" s="331" customFormat="1" x14ac:dyDescent="0.2">
      <c r="B166" s="247"/>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c r="DA166" s="323"/>
      <c r="DB166" s="323"/>
      <c r="DC166" s="323"/>
      <c r="DD166" s="323"/>
      <c r="DE166" s="323"/>
      <c r="DF166" s="323"/>
      <c r="DG166" s="323"/>
      <c r="DH166" s="323"/>
      <c r="DI166" s="323"/>
      <c r="DJ166" s="323"/>
      <c r="DK166" s="323"/>
      <c r="DL166" s="323"/>
      <c r="DM166" s="323"/>
      <c r="DN166" s="323"/>
      <c r="DO166" s="323"/>
      <c r="DP166" s="323"/>
      <c r="DQ166" s="323"/>
      <c r="DR166" s="323"/>
      <c r="DS166" s="323"/>
      <c r="DT166" s="323"/>
      <c r="DU166" s="323"/>
      <c r="DV166" s="323"/>
      <c r="DW166" s="323"/>
      <c r="DX166" s="323"/>
      <c r="DY166" s="323"/>
      <c r="DZ166" s="323"/>
      <c r="EA166" s="323"/>
      <c r="EB166" s="323"/>
      <c r="EC166" s="323"/>
      <c r="ED166" s="323"/>
      <c r="EE166" s="323"/>
      <c r="EF166" s="323"/>
      <c r="EG166" s="323"/>
      <c r="EH166" s="323"/>
      <c r="EI166" s="323"/>
      <c r="EJ166" s="323"/>
      <c r="EK166" s="323"/>
      <c r="EL166" s="323"/>
      <c r="EM166" s="323"/>
      <c r="EN166" s="323"/>
      <c r="EO166" s="323"/>
      <c r="EP166" s="323"/>
      <c r="EQ166" s="323"/>
      <c r="ER166" s="323"/>
      <c r="ES166" s="323"/>
      <c r="ET166" s="323"/>
      <c r="EU166" s="323"/>
      <c r="EV166" s="323"/>
      <c r="EW166" s="323"/>
      <c r="EX166" s="323"/>
      <c r="EY166" s="323"/>
      <c r="EZ166" s="323"/>
      <c r="FA166" s="323"/>
      <c r="FB166" s="323"/>
      <c r="FC166" s="323"/>
    </row>
    <row r="167" spans="2:159" s="331" customFormat="1" x14ac:dyDescent="0.2">
      <c r="B167" s="247"/>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c r="DG167" s="323"/>
      <c r="DH167" s="323"/>
      <c r="DI167" s="323"/>
      <c r="DJ167" s="323"/>
      <c r="DK167" s="323"/>
      <c r="DL167" s="323"/>
      <c r="DM167" s="323"/>
      <c r="DN167" s="323"/>
      <c r="DO167" s="323"/>
      <c r="DP167" s="323"/>
      <c r="DQ167" s="323"/>
      <c r="DR167" s="323"/>
      <c r="DS167" s="323"/>
      <c r="DT167" s="323"/>
      <c r="DU167" s="323"/>
      <c r="DV167" s="323"/>
      <c r="DW167" s="323"/>
      <c r="DX167" s="323"/>
      <c r="DY167" s="323"/>
      <c r="DZ167" s="323"/>
      <c r="EA167" s="323"/>
      <c r="EB167" s="323"/>
      <c r="EC167" s="323"/>
      <c r="ED167" s="323"/>
      <c r="EE167" s="323"/>
      <c r="EF167" s="323"/>
      <c r="EG167" s="323"/>
      <c r="EH167" s="323"/>
      <c r="EI167" s="323"/>
      <c r="EJ167" s="323"/>
      <c r="EK167" s="323"/>
      <c r="EL167" s="323"/>
      <c r="EM167" s="323"/>
      <c r="EN167" s="323"/>
      <c r="EO167" s="323"/>
      <c r="EP167" s="323"/>
      <c r="EQ167" s="323"/>
      <c r="ER167" s="323"/>
      <c r="ES167" s="323"/>
      <c r="ET167" s="323"/>
      <c r="EU167" s="323"/>
      <c r="EV167" s="323"/>
      <c r="EW167" s="323"/>
      <c r="EX167" s="323"/>
      <c r="EY167" s="323"/>
      <c r="EZ167" s="323"/>
      <c r="FA167" s="323"/>
      <c r="FB167" s="323"/>
      <c r="FC167" s="323"/>
    </row>
    <row r="168" spans="2:159" s="331" customFormat="1" x14ac:dyDescent="0.2">
      <c r="B168" s="247"/>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c r="DG168" s="323"/>
      <c r="DH168" s="323"/>
      <c r="DI168" s="323"/>
      <c r="DJ168" s="323"/>
      <c r="DK168" s="323"/>
      <c r="DL168" s="323"/>
      <c r="DM168" s="323"/>
      <c r="DN168" s="323"/>
      <c r="DO168" s="323"/>
      <c r="DP168" s="323"/>
      <c r="DQ168" s="323"/>
      <c r="DR168" s="323"/>
      <c r="DS168" s="323"/>
      <c r="DT168" s="323"/>
      <c r="DU168" s="323"/>
      <c r="DV168" s="323"/>
      <c r="DW168" s="323"/>
      <c r="DX168" s="323"/>
      <c r="DY168" s="323"/>
      <c r="DZ168" s="323"/>
      <c r="EA168" s="323"/>
      <c r="EB168" s="323"/>
      <c r="EC168" s="323"/>
      <c r="ED168" s="323"/>
      <c r="EE168" s="323"/>
      <c r="EF168" s="323"/>
      <c r="EG168" s="323"/>
      <c r="EH168" s="323"/>
      <c r="EI168" s="323"/>
      <c r="EJ168" s="323"/>
      <c r="EK168" s="323"/>
      <c r="EL168" s="323"/>
      <c r="EM168" s="323"/>
      <c r="EN168" s="323"/>
      <c r="EO168" s="323"/>
      <c r="EP168" s="323"/>
      <c r="EQ168" s="323"/>
      <c r="ER168" s="323"/>
      <c r="ES168" s="323"/>
      <c r="ET168" s="323"/>
      <c r="EU168" s="323"/>
      <c r="EV168" s="323"/>
      <c r="EW168" s="323"/>
      <c r="EX168" s="323"/>
      <c r="EY168" s="323"/>
      <c r="EZ168" s="323"/>
      <c r="FA168" s="323"/>
      <c r="FB168" s="323"/>
      <c r="FC168" s="323"/>
    </row>
    <row r="169" spans="2:159" s="331" customFormat="1" x14ac:dyDescent="0.2">
      <c r="B169" s="247"/>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c r="DA169" s="323"/>
      <c r="DB169" s="323"/>
      <c r="DC169" s="323"/>
      <c r="DD169" s="323"/>
      <c r="DE169" s="323"/>
      <c r="DF169" s="323"/>
      <c r="DG169" s="323"/>
      <c r="DH169" s="323"/>
      <c r="DI169" s="323"/>
      <c r="DJ169" s="323"/>
      <c r="DK169" s="323"/>
      <c r="DL169" s="323"/>
      <c r="DM169" s="323"/>
      <c r="DN169" s="323"/>
      <c r="DO169" s="323"/>
      <c r="DP169" s="323"/>
      <c r="DQ169" s="323"/>
      <c r="DR169" s="323"/>
      <c r="DS169" s="323"/>
      <c r="DT169" s="323"/>
      <c r="DU169" s="323"/>
      <c r="DV169" s="323"/>
      <c r="DW169" s="323"/>
      <c r="DX169" s="323"/>
      <c r="DY169" s="323"/>
      <c r="DZ169" s="323"/>
      <c r="EA169" s="323"/>
      <c r="EB169" s="323"/>
      <c r="EC169" s="323"/>
      <c r="ED169" s="323"/>
      <c r="EE169" s="323"/>
      <c r="EF169" s="323"/>
      <c r="EG169" s="323"/>
      <c r="EH169" s="323"/>
      <c r="EI169" s="323"/>
      <c r="EJ169" s="323"/>
      <c r="EK169" s="323"/>
      <c r="EL169" s="323"/>
      <c r="EM169" s="323"/>
      <c r="EN169" s="323"/>
      <c r="EO169" s="323"/>
      <c r="EP169" s="323"/>
      <c r="EQ169" s="323"/>
      <c r="ER169" s="323"/>
      <c r="ES169" s="323"/>
      <c r="ET169" s="323"/>
      <c r="EU169" s="323"/>
      <c r="EV169" s="323"/>
      <c r="EW169" s="323"/>
      <c r="EX169" s="323"/>
      <c r="EY169" s="323"/>
      <c r="EZ169" s="323"/>
      <c r="FA169" s="323"/>
      <c r="FB169" s="323"/>
      <c r="FC169" s="323"/>
    </row>
    <row r="170" spans="2:159" s="331" customFormat="1" x14ac:dyDescent="0.2">
      <c r="B170" s="247"/>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c r="DG170" s="323"/>
      <c r="DH170" s="323"/>
      <c r="DI170" s="323"/>
      <c r="DJ170" s="323"/>
      <c r="DK170" s="323"/>
      <c r="DL170" s="323"/>
      <c r="DM170" s="323"/>
      <c r="DN170" s="323"/>
      <c r="DO170" s="323"/>
      <c r="DP170" s="323"/>
      <c r="DQ170" s="323"/>
      <c r="DR170" s="323"/>
      <c r="DS170" s="323"/>
      <c r="DT170" s="323"/>
      <c r="DU170" s="323"/>
      <c r="DV170" s="323"/>
      <c r="DW170" s="323"/>
      <c r="DX170" s="323"/>
      <c r="DY170" s="323"/>
      <c r="DZ170" s="323"/>
      <c r="EA170" s="323"/>
      <c r="EB170" s="323"/>
      <c r="EC170" s="323"/>
      <c r="ED170" s="323"/>
      <c r="EE170" s="323"/>
      <c r="EF170" s="323"/>
      <c r="EG170" s="323"/>
      <c r="EH170" s="323"/>
      <c r="EI170" s="323"/>
      <c r="EJ170" s="323"/>
      <c r="EK170" s="323"/>
      <c r="EL170" s="323"/>
      <c r="EM170" s="323"/>
      <c r="EN170" s="323"/>
      <c r="EO170" s="323"/>
      <c r="EP170" s="323"/>
      <c r="EQ170" s="323"/>
      <c r="ER170" s="323"/>
      <c r="ES170" s="323"/>
      <c r="ET170" s="323"/>
      <c r="EU170" s="323"/>
      <c r="EV170" s="323"/>
      <c r="EW170" s="323"/>
      <c r="EX170" s="323"/>
      <c r="EY170" s="323"/>
      <c r="EZ170" s="323"/>
      <c r="FA170" s="323"/>
      <c r="FB170" s="323"/>
      <c r="FC170" s="323"/>
    </row>
    <row r="171" spans="2:159" s="331" customFormat="1" x14ac:dyDescent="0.2">
      <c r="B171" s="247"/>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c r="DG171" s="323"/>
      <c r="DH171" s="323"/>
      <c r="DI171" s="323"/>
      <c r="DJ171" s="323"/>
      <c r="DK171" s="323"/>
      <c r="DL171" s="323"/>
      <c r="DM171" s="323"/>
      <c r="DN171" s="323"/>
      <c r="DO171" s="323"/>
      <c r="DP171" s="323"/>
      <c r="DQ171" s="323"/>
      <c r="DR171" s="323"/>
      <c r="DS171" s="323"/>
      <c r="DT171" s="323"/>
      <c r="DU171" s="323"/>
      <c r="DV171" s="323"/>
      <c r="DW171" s="323"/>
      <c r="DX171" s="323"/>
      <c r="DY171" s="323"/>
      <c r="DZ171" s="323"/>
      <c r="EA171" s="323"/>
      <c r="EB171" s="323"/>
      <c r="EC171" s="323"/>
      <c r="ED171" s="323"/>
      <c r="EE171" s="323"/>
      <c r="EF171" s="323"/>
      <c r="EG171" s="323"/>
      <c r="EH171" s="323"/>
      <c r="EI171" s="323"/>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row>
    <row r="172" spans="2:159" s="331" customFormat="1" x14ac:dyDescent="0.2">
      <c r="B172" s="247"/>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c r="DG172" s="323"/>
      <c r="DH172" s="323"/>
      <c r="DI172" s="323"/>
      <c r="DJ172" s="323"/>
      <c r="DK172" s="323"/>
      <c r="DL172" s="323"/>
      <c r="DM172" s="323"/>
      <c r="DN172" s="323"/>
      <c r="DO172" s="323"/>
      <c r="DP172" s="323"/>
      <c r="DQ172" s="323"/>
      <c r="DR172" s="323"/>
      <c r="DS172" s="323"/>
      <c r="DT172" s="323"/>
      <c r="DU172" s="323"/>
      <c r="DV172" s="323"/>
      <c r="DW172" s="323"/>
      <c r="DX172" s="323"/>
      <c r="DY172" s="323"/>
      <c r="DZ172" s="323"/>
      <c r="EA172" s="323"/>
      <c r="EB172" s="323"/>
      <c r="EC172" s="323"/>
      <c r="ED172" s="323"/>
      <c r="EE172" s="323"/>
      <c r="EF172" s="323"/>
      <c r="EG172" s="323"/>
      <c r="EH172" s="323"/>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row>
    <row r="173" spans="2:159" s="331" customFormat="1" x14ac:dyDescent="0.2">
      <c r="B173" s="247"/>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c r="DA173" s="323"/>
      <c r="DB173" s="323"/>
      <c r="DC173" s="323"/>
      <c r="DD173" s="323"/>
      <c r="DE173" s="323"/>
      <c r="DF173" s="323"/>
      <c r="DG173" s="323"/>
      <c r="DH173" s="323"/>
      <c r="DI173" s="323"/>
      <c r="DJ173" s="323"/>
      <c r="DK173" s="323"/>
      <c r="DL173" s="323"/>
      <c r="DM173" s="323"/>
      <c r="DN173" s="323"/>
      <c r="DO173" s="323"/>
      <c r="DP173" s="323"/>
      <c r="DQ173" s="323"/>
      <c r="DR173" s="323"/>
      <c r="DS173" s="323"/>
      <c r="DT173" s="323"/>
      <c r="DU173" s="323"/>
      <c r="DV173" s="323"/>
      <c r="DW173" s="323"/>
      <c r="DX173" s="323"/>
      <c r="DY173" s="323"/>
      <c r="DZ173" s="323"/>
      <c r="EA173" s="323"/>
      <c r="EB173" s="323"/>
      <c r="EC173" s="323"/>
      <c r="ED173" s="323"/>
      <c r="EE173" s="323"/>
      <c r="EF173" s="323"/>
      <c r="EG173" s="323"/>
      <c r="EH173" s="323"/>
      <c r="EI173" s="323"/>
      <c r="EJ173" s="323"/>
      <c r="EK173" s="323"/>
      <c r="EL173" s="323"/>
      <c r="EM173" s="323"/>
      <c r="EN173" s="323"/>
      <c r="EO173" s="323"/>
      <c r="EP173" s="323"/>
      <c r="EQ173" s="323"/>
      <c r="ER173" s="323"/>
      <c r="ES173" s="323"/>
      <c r="ET173" s="323"/>
      <c r="EU173" s="323"/>
      <c r="EV173" s="323"/>
      <c r="EW173" s="323"/>
      <c r="EX173" s="323"/>
      <c r="EY173" s="323"/>
      <c r="EZ173" s="323"/>
      <c r="FA173" s="323"/>
      <c r="FB173" s="323"/>
      <c r="FC173" s="323"/>
    </row>
    <row r="174" spans="2:159" s="331" customFormat="1" x14ac:dyDescent="0.2">
      <c r="B174" s="247"/>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c r="DA174" s="323"/>
      <c r="DB174" s="323"/>
      <c r="DC174" s="323"/>
      <c r="DD174" s="323"/>
      <c r="DE174" s="323"/>
      <c r="DF174" s="323"/>
      <c r="DG174" s="323"/>
      <c r="DH174" s="323"/>
      <c r="DI174" s="323"/>
      <c r="DJ174" s="323"/>
      <c r="DK174" s="323"/>
      <c r="DL174" s="323"/>
      <c r="DM174" s="323"/>
      <c r="DN174" s="323"/>
      <c r="DO174" s="323"/>
      <c r="DP174" s="323"/>
      <c r="DQ174" s="323"/>
      <c r="DR174" s="323"/>
      <c r="DS174" s="323"/>
      <c r="DT174" s="323"/>
      <c r="DU174" s="323"/>
      <c r="DV174" s="323"/>
      <c r="DW174" s="323"/>
      <c r="DX174" s="323"/>
      <c r="DY174" s="323"/>
      <c r="DZ174" s="323"/>
      <c r="EA174" s="323"/>
      <c r="EB174" s="323"/>
      <c r="EC174" s="323"/>
      <c r="ED174" s="323"/>
      <c r="EE174" s="323"/>
      <c r="EF174" s="323"/>
      <c r="EG174" s="323"/>
      <c r="EH174" s="323"/>
      <c r="EI174" s="323"/>
      <c r="EJ174" s="323"/>
      <c r="EK174" s="323"/>
      <c r="EL174" s="323"/>
      <c r="EM174" s="323"/>
      <c r="EN174" s="323"/>
      <c r="EO174" s="323"/>
      <c r="EP174" s="323"/>
      <c r="EQ174" s="323"/>
      <c r="ER174" s="323"/>
      <c r="ES174" s="323"/>
      <c r="ET174" s="323"/>
      <c r="EU174" s="323"/>
      <c r="EV174" s="323"/>
      <c r="EW174" s="323"/>
      <c r="EX174" s="323"/>
      <c r="EY174" s="323"/>
      <c r="EZ174" s="323"/>
      <c r="FA174" s="323"/>
      <c r="FB174" s="323"/>
      <c r="FC174" s="323"/>
    </row>
    <row r="175" spans="2:159" s="331" customFormat="1" x14ac:dyDescent="0.2">
      <c r="B175" s="247"/>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c r="DA175" s="323"/>
      <c r="DB175" s="323"/>
      <c r="DC175" s="323"/>
      <c r="DD175" s="323"/>
      <c r="DE175" s="323"/>
      <c r="DF175" s="323"/>
      <c r="DG175" s="323"/>
      <c r="DH175" s="323"/>
      <c r="DI175" s="323"/>
      <c r="DJ175" s="323"/>
      <c r="DK175" s="323"/>
      <c r="DL175" s="323"/>
      <c r="DM175" s="323"/>
      <c r="DN175" s="323"/>
      <c r="DO175" s="323"/>
      <c r="DP175" s="323"/>
      <c r="DQ175" s="323"/>
      <c r="DR175" s="323"/>
      <c r="DS175" s="323"/>
      <c r="DT175" s="323"/>
      <c r="DU175" s="323"/>
      <c r="DV175" s="323"/>
      <c r="DW175" s="323"/>
      <c r="DX175" s="323"/>
      <c r="DY175" s="323"/>
      <c r="DZ175" s="323"/>
      <c r="EA175" s="323"/>
      <c r="EB175" s="323"/>
      <c r="EC175" s="323"/>
      <c r="ED175" s="323"/>
      <c r="EE175" s="323"/>
      <c r="EF175" s="323"/>
      <c r="EG175" s="323"/>
      <c r="EH175" s="323"/>
      <c r="EI175" s="323"/>
      <c r="EJ175" s="323"/>
      <c r="EK175" s="323"/>
      <c r="EL175" s="323"/>
      <c r="EM175" s="323"/>
      <c r="EN175" s="323"/>
      <c r="EO175" s="323"/>
      <c r="EP175" s="323"/>
      <c r="EQ175" s="323"/>
      <c r="ER175" s="323"/>
      <c r="ES175" s="323"/>
      <c r="ET175" s="323"/>
      <c r="EU175" s="323"/>
      <c r="EV175" s="323"/>
      <c r="EW175" s="323"/>
      <c r="EX175" s="323"/>
      <c r="EY175" s="323"/>
      <c r="EZ175" s="323"/>
      <c r="FA175" s="323"/>
      <c r="FB175" s="323"/>
      <c r="FC175" s="323"/>
    </row>
    <row r="176" spans="2:159" s="331" customFormat="1" x14ac:dyDescent="0.2">
      <c r="B176" s="247"/>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c r="DA176" s="323"/>
      <c r="DB176" s="323"/>
      <c r="DC176" s="323"/>
      <c r="DD176" s="323"/>
      <c r="DE176" s="323"/>
      <c r="DF176" s="323"/>
      <c r="DG176" s="323"/>
      <c r="DH176" s="323"/>
      <c r="DI176" s="323"/>
      <c r="DJ176" s="323"/>
      <c r="DK176" s="323"/>
      <c r="DL176" s="323"/>
      <c r="DM176" s="323"/>
      <c r="DN176" s="323"/>
      <c r="DO176" s="323"/>
      <c r="DP176" s="323"/>
      <c r="DQ176" s="323"/>
      <c r="DR176" s="323"/>
      <c r="DS176" s="323"/>
      <c r="DT176" s="323"/>
      <c r="DU176" s="323"/>
      <c r="DV176" s="323"/>
      <c r="DW176" s="323"/>
      <c r="DX176" s="323"/>
      <c r="DY176" s="323"/>
      <c r="DZ176" s="323"/>
      <c r="EA176" s="323"/>
      <c r="EB176" s="323"/>
      <c r="EC176" s="323"/>
      <c r="ED176" s="323"/>
      <c r="EE176" s="323"/>
      <c r="EF176" s="323"/>
      <c r="EG176" s="323"/>
      <c r="EH176" s="323"/>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row>
    <row r="177" spans="2:159" s="331" customFormat="1" x14ac:dyDescent="0.2">
      <c r="B177" s="247"/>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c r="DA177" s="323"/>
      <c r="DB177" s="323"/>
      <c r="DC177" s="323"/>
      <c r="DD177" s="323"/>
      <c r="DE177" s="323"/>
      <c r="DF177" s="323"/>
      <c r="DG177" s="323"/>
      <c r="DH177" s="323"/>
      <c r="DI177" s="323"/>
      <c r="DJ177" s="323"/>
      <c r="DK177" s="323"/>
      <c r="DL177" s="323"/>
      <c r="DM177" s="323"/>
      <c r="DN177" s="323"/>
      <c r="DO177" s="323"/>
      <c r="DP177" s="323"/>
      <c r="DQ177" s="323"/>
      <c r="DR177" s="323"/>
      <c r="DS177" s="323"/>
      <c r="DT177" s="323"/>
      <c r="DU177" s="323"/>
      <c r="DV177" s="323"/>
      <c r="DW177" s="323"/>
      <c r="DX177" s="323"/>
      <c r="DY177" s="323"/>
      <c r="DZ177" s="323"/>
      <c r="EA177" s="323"/>
      <c r="EB177" s="323"/>
      <c r="EC177" s="323"/>
      <c r="ED177" s="323"/>
      <c r="EE177" s="323"/>
      <c r="EF177" s="323"/>
      <c r="EG177" s="323"/>
      <c r="EH177" s="323"/>
      <c r="EI177" s="323"/>
      <c r="EJ177" s="323"/>
      <c r="EK177" s="323"/>
      <c r="EL177" s="323"/>
      <c r="EM177" s="323"/>
      <c r="EN177" s="323"/>
      <c r="EO177" s="323"/>
      <c r="EP177" s="323"/>
      <c r="EQ177" s="323"/>
      <c r="ER177" s="323"/>
      <c r="ES177" s="323"/>
      <c r="ET177" s="323"/>
      <c r="EU177" s="323"/>
      <c r="EV177" s="323"/>
      <c r="EW177" s="323"/>
      <c r="EX177" s="323"/>
      <c r="EY177" s="323"/>
      <c r="EZ177" s="323"/>
      <c r="FA177" s="323"/>
      <c r="FB177" s="323"/>
      <c r="FC177" s="323"/>
    </row>
    <row r="178" spans="2:159" s="331" customFormat="1" x14ac:dyDescent="0.2">
      <c r="B178" s="247"/>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c r="DA178" s="323"/>
      <c r="DB178" s="323"/>
      <c r="DC178" s="323"/>
      <c r="DD178" s="323"/>
      <c r="DE178" s="323"/>
      <c r="DF178" s="323"/>
      <c r="DG178" s="323"/>
      <c r="DH178" s="323"/>
      <c r="DI178" s="323"/>
      <c r="DJ178" s="323"/>
      <c r="DK178" s="323"/>
      <c r="DL178" s="323"/>
      <c r="DM178" s="323"/>
      <c r="DN178" s="323"/>
      <c r="DO178" s="323"/>
      <c r="DP178" s="323"/>
      <c r="DQ178" s="323"/>
      <c r="DR178" s="323"/>
      <c r="DS178" s="323"/>
      <c r="DT178" s="323"/>
      <c r="DU178" s="323"/>
      <c r="DV178" s="323"/>
      <c r="DW178" s="323"/>
      <c r="DX178" s="323"/>
      <c r="DY178" s="323"/>
      <c r="DZ178" s="323"/>
      <c r="EA178" s="323"/>
      <c r="EB178" s="323"/>
      <c r="EC178" s="323"/>
      <c r="ED178" s="323"/>
      <c r="EE178" s="323"/>
      <c r="EF178" s="323"/>
      <c r="EG178" s="323"/>
      <c r="EH178" s="323"/>
      <c r="EI178" s="323"/>
      <c r="EJ178" s="323"/>
      <c r="EK178" s="323"/>
      <c r="EL178" s="323"/>
      <c r="EM178" s="323"/>
      <c r="EN178" s="323"/>
      <c r="EO178" s="323"/>
      <c r="EP178" s="323"/>
      <c r="EQ178" s="323"/>
      <c r="ER178" s="323"/>
      <c r="ES178" s="323"/>
      <c r="ET178" s="323"/>
      <c r="EU178" s="323"/>
      <c r="EV178" s="323"/>
      <c r="EW178" s="323"/>
      <c r="EX178" s="323"/>
      <c r="EY178" s="323"/>
      <c r="EZ178" s="323"/>
      <c r="FA178" s="323"/>
      <c r="FB178" s="323"/>
      <c r="FC178" s="323"/>
    </row>
    <row r="179" spans="2:159" s="331" customFormat="1" x14ac:dyDescent="0.2">
      <c r="B179" s="247"/>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c r="DA179" s="323"/>
      <c r="DB179" s="323"/>
      <c r="DC179" s="323"/>
      <c r="DD179" s="323"/>
      <c r="DE179" s="323"/>
      <c r="DF179" s="323"/>
      <c r="DG179" s="323"/>
      <c r="DH179" s="323"/>
      <c r="DI179" s="323"/>
      <c r="DJ179" s="323"/>
      <c r="DK179" s="323"/>
      <c r="DL179" s="323"/>
      <c r="DM179" s="323"/>
      <c r="DN179" s="323"/>
      <c r="DO179" s="323"/>
      <c r="DP179" s="323"/>
      <c r="DQ179" s="323"/>
      <c r="DR179" s="323"/>
      <c r="DS179" s="323"/>
      <c r="DT179" s="323"/>
      <c r="DU179" s="323"/>
      <c r="DV179" s="323"/>
      <c r="DW179" s="323"/>
      <c r="DX179" s="323"/>
      <c r="DY179" s="323"/>
      <c r="DZ179" s="323"/>
      <c r="EA179" s="323"/>
      <c r="EB179" s="323"/>
      <c r="EC179" s="323"/>
      <c r="ED179" s="323"/>
      <c r="EE179" s="323"/>
      <c r="EF179" s="323"/>
      <c r="EG179" s="323"/>
      <c r="EH179" s="323"/>
      <c r="EI179" s="323"/>
      <c r="EJ179" s="323"/>
      <c r="EK179" s="323"/>
      <c r="EL179" s="323"/>
      <c r="EM179" s="323"/>
      <c r="EN179" s="323"/>
      <c r="EO179" s="323"/>
      <c r="EP179" s="323"/>
      <c r="EQ179" s="323"/>
      <c r="ER179" s="323"/>
      <c r="ES179" s="323"/>
      <c r="ET179" s="323"/>
      <c r="EU179" s="323"/>
      <c r="EV179" s="323"/>
      <c r="EW179" s="323"/>
      <c r="EX179" s="323"/>
      <c r="EY179" s="323"/>
      <c r="EZ179" s="323"/>
      <c r="FA179" s="323"/>
      <c r="FB179" s="323"/>
      <c r="FC179" s="323"/>
    </row>
    <row r="180" spans="2:159" s="331" customFormat="1" x14ac:dyDescent="0.2">
      <c r="B180" s="247"/>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c r="DA180" s="323"/>
      <c r="DB180" s="323"/>
      <c r="DC180" s="323"/>
      <c r="DD180" s="323"/>
      <c r="DE180" s="323"/>
      <c r="DF180" s="323"/>
      <c r="DG180" s="323"/>
      <c r="DH180" s="323"/>
      <c r="DI180" s="323"/>
      <c r="DJ180" s="323"/>
      <c r="DK180" s="323"/>
      <c r="DL180" s="323"/>
      <c r="DM180" s="323"/>
      <c r="DN180" s="323"/>
      <c r="DO180" s="323"/>
      <c r="DP180" s="323"/>
      <c r="DQ180" s="323"/>
      <c r="DR180" s="323"/>
      <c r="DS180" s="323"/>
      <c r="DT180" s="323"/>
      <c r="DU180" s="323"/>
      <c r="DV180" s="323"/>
      <c r="DW180" s="323"/>
      <c r="DX180" s="323"/>
      <c r="DY180" s="323"/>
      <c r="DZ180" s="323"/>
      <c r="EA180" s="323"/>
      <c r="EB180" s="323"/>
      <c r="EC180" s="323"/>
      <c r="ED180" s="323"/>
      <c r="EE180" s="323"/>
      <c r="EF180" s="323"/>
      <c r="EG180" s="323"/>
      <c r="EH180" s="323"/>
      <c r="EI180" s="323"/>
      <c r="EJ180" s="323"/>
      <c r="EK180" s="323"/>
      <c r="EL180" s="323"/>
      <c r="EM180" s="323"/>
      <c r="EN180" s="323"/>
      <c r="EO180" s="323"/>
      <c r="EP180" s="323"/>
      <c r="EQ180" s="323"/>
      <c r="ER180" s="323"/>
      <c r="ES180" s="323"/>
      <c r="ET180" s="323"/>
      <c r="EU180" s="323"/>
      <c r="EV180" s="323"/>
      <c r="EW180" s="323"/>
      <c r="EX180" s="323"/>
      <c r="EY180" s="323"/>
      <c r="EZ180" s="323"/>
      <c r="FA180" s="323"/>
      <c r="FB180" s="323"/>
      <c r="FC180" s="323"/>
    </row>
    <row r="181" spans="2:159" s="331" customFormat="1" x14ac:dyDescent="0.2">
      <c r="B181" s="247"/>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c r="DA181" s="323"/>
      <c r="DB181" s="323"/>
      <c r="DC181" s="323"/>
      <c r="DD181" s="323"/>
      <c r="DE181" s="323"/>
      <c r="DF181" s="323"/>
      <c r="DG181" s="323"/>
      <c r="DH181" s="323"/>
      <c r="DI181" s="323"/>
      <c r="DJ181" s="323"/>
      <c r="DK181" s="323"/>
      <c r="DL181" s="323"/>
      <c r="DM181" s="323"/>
      <c r="DN181" s="323"/>
      <c r="DO181" s="323"/>
      <c r="DP181" s="323"/>
      <c r="DQ181" s="323"/>
      <c r="DR181" s="323"/>
      <c r="DS181" s="323"/>
      <c r="DT181" s="323"/>
      <c r="DU181" s="323"/>
      <c r="DV181" s="323"/>
      <c r="DW181" s="323"/>
      <c r="DX181" s="323"/>
      <c r="DY181" s="323"/>
      <c r="DZ181" s="323"/>
      <c r="EA181" s="323"/>
      <c r="EB181" s="323"/>
      <c r="EC181" s="323"/>
      <c r="ED181" s="323"/>
      <c r="EE181" s="323"/>
      <c r="EF181" s="323"/>
      <c r="EG181" s="323"/>
      <c r="EH181" s="323"/>
      <c r="EI181" s="323"/>
      <c r="EJ181" s="323"/>
      <c r="EK181" s="323"/>
      <c r="EL181" s="323"/>
      <c r="EM181" s="323"/>
      <c r="EN181" s="323"/>
      <c r="EO181" s="323"/>
      <c r="EP181" s="323"/>
      <c r="EQ181" s="323"/>
      <c r="ER181" s="323"/>
      <c r="ES181" s="323"/>
      <c r="ET181" s="323"/>
      <c r="EU181" s="323"/>
      <c r="EV181" s="323"/>
      <c r="EW181" s="323"/>
      <c r="EX181" s="323"/>
      <c r="EY181" s="323"/>
      <c r="EZ181" s="323"/>
      <c r="FA181" s="323"/>
      <c r="FB181" s="323"/>
      <c r="FC181" s="323"/>
    </row>
    <row r="182" spans="2:159" s="331" customFormat="1" x14ac:dyDescent="0.2">
      <c r="B182" s="247"/>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c r="DA182" s="323"/>
      <c r="DB182" s="323"/>
      <c r="DC182" s="323"/>
      <c r="DD182" s="323"/>
      <c r="DE182" s="323"/>
      <c r="DF182" s="323"/>
      <c r="DG182" s="323"/>
      <c r="DH182" s="323"/>
      <c r="DI182" s="323"/>
      <c r="DJ182" s="323"/>
      <c r="DK182" s="323"/>
      <c r="DL182" s="323"/>
      <c r="DM182" s="323"/>
      <c r="DN182" s="323"/>
      <c r="DO182" s="323"/>
      <c r="DP182" s="323"/>
      <c r="DQ182" s="323"/>
      <c r="DR182" s="323"/>
      <c r="DS182" s="323"/>
      <c r="DT182" s="323"/>
      <c r="DU182" s="323"/>
      <c r="DV182" s="323"/>
      <c r="DW182" s="323"/>
      <c r="DX182" s="323"/>
      <c r="DY182" s="323"/>
      <c r="DZ182" s="323"/>
      <c r="EA182" s="323"/>
      <c r="EB182" s="323"/>
      <c r="EC182" s="323"/>
      <c r="ED182" s="323"/>
      <c r="EE182" s="323"/>
      <c r="EF182" s="323"/>
      <c r="EG182" s="323"/>
      <c r="EH182" s="323"/>
      <c r="EI182" s="323"/>
      <c r="EJ182" s="323"/>
      <c r="EK182" s="323"/>
      <c r="EL182" s="323"/>
      <c r="EM182" s="323"/>
      <c r="EN182" s="323"/>
      <c r="EO182" s="323"/>
      <c r="EP182" s="323"/>
      <c r="EQ182" s="323"/>
      <c r="ER182" s="323"/>
      <c r="ES182" s="323"/>
      <c r="ET182" s="323"/>
      <c r="EU182" s="323"/>
      <c r="EV182" s="323"/>
      <c r="EW182" s="323"/>
      <c r="EX182" s="323"/>
      <c r="EY182" s="323"/>
      <c r="EZ182" s="323"/>
      <c r="FA182" s="323"/>
      <c r="FB182" s="323"/>
      <c r="FC182" s="323"/>
    </row>
    <row r="183" spans="2:159" s="331" customFormat="1" x14ac:dyDescent="0.2">
      <c r="B183" s="247"/>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c r="DA183" s="323"/>
      <c r="DB183" s="323"/>
      <c r="DC183" s="323"/>
      <c r="DD183" s="323"/>
      <c r="DE183" s="323"/>
      <c r="DF183" s="323"/>
      <c r="DG183" s="323"/>
      <c r="DH183" s="323"/>
      <c r="DI183" s="323"/>
      <c r="DJ183" s="323"/>
      <c r="DK183" s="323"/>
      <c r="DL183" s="323"/>
      <c r="DM183" s="323"/>
      <c r="DN183" s="323"/>
      <c r="DO183" s="323"/>
      <c r="DP183" s="323"/>
      <c r="DQ183" s="323"/>
      <c r="DR183" s="323"/>
      <c r="DS183" s="323"/>
      <c r="DT183" s="323"/>
      <c r="DU183" s="323"/>
      <c r="DV183" s="323"/>
      <c r="DW183" s="323"/>
      <c r="DX183" s="323"/>
      <c r="DY183" s="323"/>
      <c r="DZ183" s="323"/>
      <c r="EA183" s="323"/>
      <c r="EB183" s="323"/>
      <c r="EC183" s="323"/>
      <c r="ED183" s="323"/>
      <c r="EE183" s="323"/>
      <c r="EF183" s="323"/>
      <c r="EG183" s="323"/>
      <c r="EH183" s="323"/>
      <c r="EI183" s="323"/>
      <c r="EJ183" s="323"/>
      <c r="EK183" s="323"/>
      <c r="EL183" s="323"/>
      <c r="EM183" s="323"/>
      <c r="EN183" s="323"/>
      <c r="EO183" s="323"/>
      <c r="EP183" s="323"/>
      <c r="EQ183" s="323"/>
      <c r="ER183" s="323"/>
      <c r="ES183" s="323"/>
      <c r="ET183" s="323"/>
      <c r="EU183" s="323"/>
      <c r="EV183" s="323"/>
      <c r="EW183" s="323"/>
      <c r="EX183" s="323"/>
      <c r="EY183" s="323"/>
      <c r="EZ183" s="323"/>
      <c r="FA183" s="323"/>
      <c r="FB183" s="323"/>
      <c r="FC183" s="323"/>
    </row>
    <row r="184" spans="2:159" s="331" customFormat="1" x14ac:dyDescent="0.2">
      <c r="B184" s="247"/>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c r="DA184" s="323"/>
      <c r="DB184" s="323"/>
      <c r="DC184" s="323"/>
      <c r="DD184" s="323"/>
      <c r="DE184" s="323"/>
      <c r="DF184" s="323"/>
      <c r="DG184" s="323"/>
      <c r="DH184" s="323"/>
      <c r="DI184" s="323"/>
      <c r="DJ184" s="323"/>
      <c r="DK184" s="323"/>
      <c r="DL184" s="323"/>
      <c r="DM184" s="323"/>
      <c r="DN184" s="323"/>
      <c r="DO184" s="323"/>
      <c r="DP184" s="323"/>
      <c r="DQ184" s="323"/>
      <c r="DR184" s="323"/>
      <c r="DS184" s="323"/>
      <c r="DT184" s="323"/>
      <c r="DU184" s="323"/>
      <c r="DV184" s="323"/>
      <c r="DW184" s="323"/>
      <c r="DX184" s="323"/>
      <c r="DY184" s="323"/>
      <c r="DZ184" s="323"/>
      <c r="EA184" s="323"/>
      <c r="EB184" s="323"/>
      <c r="EC184" s="323"/>
      <c r="ED184" s="323"/>
      <c r="EE184" s="323"/>
      <c r="EF184" s="323"/>
      <c r="EG184" s="323"/>
      <c r="EH184" s="323"/>
      <c r="EI184" s="323"/>
      <c r="EJ184" s="323"/>
      <c r="EK184" s="323"/>
      <c r="EL184" s="323"/>
      <c r="EM184" s="323"/>
      <c r="EN184" s="323"/>
      <c r="EO184" s="323"/>
      <c r="EP184" s="323"/>
      <c r="EQ184" s="323"/>
      <c r="ER184" s="323"/>
      <c r="ES184" s="323"/>
      <c r="ET184" s="323"/>
      <c r="EU184" s="323"/>
      <c r="EV184" s="323"/>
      <c r="EW184" s="323"/>
      <c r="EX184" s="323"/>
      <c r="EY184" s="323"/>
      <c r="EZ184" s="323"/>
      <c r="FA184" s="323"/>
      <c r="FB184" s="323"/>
      <c r="FC184" s="323"/>
    </row>
    <row r="185" spans="2:159" s="331" customFormat="1" x14ac:dyDescent="0.2">
      <c r="B185" s="247"/>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c r="DA185" s="323"/>
      <c r="DB185" s="323"/>
      <c r="DC185" s="323"/>
      <c r="DD185" s="323"/>
      <c r="DE185" s="323"/>
      <c r="DF185" s="323"/>
      <c r="DG185" s="323"/>
      <c r="DH185" s="323"/>
      <c r="DI185" s="323"/>
      <c r="DJ185" s="323"/>
      <c r="DK185" s="323"/>
      <c r="DL185" s="323"/>
      <c r="DM185" s="323"/>
      <c r="DN185" s="323"/>
      <c r="DO185" s="323"/>
      <c r="DP185" s="323"/>
      <c r="DQ185" s="323"/>
      <c r="DR185" s="323"/>
      <c r="DS185" s="323"/>
      <c r="DT185" s="323"/>
      <c r="DU185" s="323"/>
      <c r="DV185" s="323"/>
      <c r="DW185" s="323"/>
      <c r="DX185" s="323"/>
      <c r="DY185" s="323"/>
      <c r="DZ185" s="323"/>
      <c r="EA185" s="323"/>
      <c r="EB185" s="323"/>
      <c r="EC185" s="323"/>
      <c r="ED185" s="323"/>
      <c r="EE185" s="323"/>
      <c r="EF185" s="323"/>
      <c r="EG185" s="323"/>
      <c r="EH185" s="323"/>
      <c r="EI185" s="323"/>
      <c r="EJ185" s="323"/>
      <c r="EK185" s="323"/>
      <c r="EL185" s="323"/>
      <c r="EM185" s="323"/>
      <c r="EN185" s="323"/>
      <c r="EO185" s="323"/>
      <c r="EP185" s="323"/>
      <c r="EQ185" s="323"/>
      <c r="ER185" s="323"/>
      <c r="ES185" s="323"/>
      <c r="ET185" s="323"/>
      <c r="EU185" s="323"/>
      <c r="EV185" s="323"/>
      <c r="EW185" s="323"/>
      <c r="EX185" s="323"/>
      <c r="EY185" s="323"/>
      <c r="EZ185" s="323"/>
      <c r="FA185" s="323"/>
      <c r="FB185" s="323"/>
      <c r="FC185" s="323"/>
    </row>
    <row r="186" spans="2:159" s="331" customFormat="1" x14ac:dyDescent="0.2">
      <c r="B186" s="247"/>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c r="DA186" s="323"/>
      <c r="DB186" s="323"/>
      <c r="DC186" s="323"/>
      <c r="DD186" s="323"/>
      <c r="DE186" s="323"/>
      <c r="DF186" s="323"/>
      <c r="DG186" s="323"/>
      <c r="DH186" s="323"/>
      <c r="DI186" s="323"/>
      <c r="DJ186" s="323"/>
      <c r="DK186" s="323"/>
      <c r="DL186" s="323"/>
      <c r="DM186" s="323"/>
      <c r="DN186" s="323"/>
      <c r="DO186" s="323"/>
      <c r="DP186" s="323"/>
      <c r="DQ186" s="323"/>
      <c r="DR186" s="323"/>
      <c r="DS186" s="323"/>
      <c r="DT186" s="323"/>
      <c r="DU186" s="323"/>
      <c r="DV186" s="323"/>
      <c r="DW186" s="323"/>
      <c r="DX186" s="323"/>
      <c r="DY186" s="323"/>
      <c r="DZ186" s="323"/>
      <c r="EA186" s="323"/>
      <c r="EB186" s="323"/>
      <c r="EC186" s="323"/>
      <c r="ED186" s="323"/>
      <c r="EE186" s="323"/>
      <c r="EF186" s="323"/>
      <c r="EG186" s="323"/>
      <c r="EH186" s="323"/>
      <c r="EI186" s="323"/>
      <c r="EJ186" s="323"/>
      <c r="EK186" s="323"/>
      <c r="EL186" s="323"/>
      <c r="EM186" s="323"/>
      <c r="EN186" s="323"/>
      <c r="EO186" s="323"/>
      <c r="EP186" s="323"/>
      <c r="EQ186" s="323"/>
      <c r="ER186" s="323"/>
      <c r="ES186" s="323"/>
      <c r="ET186" s="323"/>
      <c r="EU186" s="323"/>
      <c r="EV186" s="323"/>
      <c r="EW186" s="323"/>
      <c r="EX186" s="323"/>
      <c r="EY186" s="323"/>
      <c r="EZ186" s="323"/>
      <c r="FA186" s="323"/>
      <c r="FB186" s="323"/>
      <c r="FC186" s="323"/>
    </row>
    <row r="187" spans="2:159" s="331" customFormat="1" x14ac:dyDescent="0.2">
      <c r="B187" s="247"/>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c r="DA187" s="323"/>
      <c r="DB187" s="323"/>
      <c r="DC187" s="323"/>
      <c r="DD187" s="323"/>
      <c r="DE187" s="323"/>
      <c r="DF187" s="323"/>
      <c r="DG187" s="323"/>
      <c r="DH187" s="323"/>
      <c r="DI187" s="323"/>
      <c r="DJ187" s="323"/>
      <c r="DK187" s="323"/>
      <c r="DL187" s="323"/>
      <c r="DM187" s="323"/>
      <c r="DN187" s="323"/>
      <c r="DO187" s="323"/>
      <c r="DP187" s="323"/>
      <c r="DQ187" s="323"/>
      <c r="DR187" s="323"/>
      <c r="DS187" s="323"/>
      <c r="DT187" s="323"/>
      <c r="DU187" s="323"/>
      <c r="DV187" s="323"/>
      <c r="DW187" s="323"/>
      <c r="DX187" s="323"/>
      <c r="DY187" s="323"/>
      <c r="DZ187" s="323"/>
      <c r="EA187" s="323"/>
      <c r="EB187" s="323"/>
      <c r="EC187" s="323"/>
      <c r="ED187" s="323"/>
      <c r="EE187" s="323"/>
      <c r="EF187" s="323"/>
      <c r="EG187" s="323"/>
      <c r="EH187" s="323"/>
      <c r="EI187" s="323"/>
      <c r="EJ187" s="323"/>
      <c r="EK187" s="323"/>
      <c r="EL187" s="323"/>
      <c r="EM187" s="323"/>
      <c r="EN187" s="323"/>
      <c r="EO187" s="323"/>
      <c r="EP187" s="323"/>
      <c r="EQ187" s="323"/>
      <c r="ER187" s="323"/>
      <c r="ES187" s="323"/>
      <c r="ET187" s="323"/>
      <c r="EU187" s="323"/>
      <c r="EV187" s="323"/>
      <c r="EW187" s="323"/>
      <c r="EX187" s="323"/>
      <c r="EY187" s="323"/>
      <c r="EZ187" s="323"/>
      <c r="FA187" s="323"/>
      <c r="FB187" s="323"/>
      <c r="FC187" s="323"/>
    </row>
    <row r="188" spans="2:159" s="331" customFormat="1" x14ac:dyDescent="0.2">
      <c r="B188" s="247"/>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c r="DA188" s="323"/>
      <c r="DB188" s="323"/>
      <c r="DC188" s="323"/>
      <c r="DD188" s="323"/>
      <c r="DE188" s="323"/>
      <c r="DF188" s="323"/>
      <c r="DG188" s="323"/>
      <c r="DH188" s="323"/>
      <c r="DI188" s="323"/>
      <c r="DJ188" s="323"/>
      <c r="DK188" s="323"/>
      <c r="DL188" s="323"/>
      <c r="DM188" s="323"/>
      <c r="DN188" s="323"/>
      <c r="DO188" s="323"/>
      <c r="DP188" s="323"/>
      <c r="DQ188" s="323"/>
      <c r="DR188" s="323"/>
      <c r="DS188" s="323"/>
      <c r="DT188" s="323"/>
      <c r="DU188" s="323"/>
      <c r="DV188" s="323"/>
      <c r="DW188" s="323"/>
      <c r="DX188" s="323"/>
      <c r="DY188" s="323"/>
      <c r="DZ188" s="323"/>
      <c r="EA188" s="323"/>
      <c r="EB188" s="323"/>
      <c r="EC188" s="323"/>
      <c r="ED188" s="323"/>
      <c r="EE188" s="323"/>
      <c r="EF188" s="323"/>
      <c r="EG188" s="323"/>
      <c r="EH188" s="323"/>
      <c r="EI188" s="323"/>
      <c r="EJ188" s="323"/>
      <c r="EK188" s="323"/>
      <c r="EL188" s="323"/>
      <c r="EM188" s="323"/>
      <c r="EN188" s="323"/>
      <c r="EO188" s="323"/>
      <c r="EP188" s="323"/>
      <c r="EQ188" s="323"/>
      <c r="ER188" s="323"/>
      <c r="ES188" s="323"/>
      <c r="ET188" s="323"/>
      <c r="EU188" s="323"/>
      <c r="EV188" s="323"/>
      <c r="EW188" s="323"/>
      <c r="EX188" s="323"/>
      <c r="EY188" s="323"/>
      <c r="EZ188" s="323"/>
      <c r="FA188" s="323"/>
      <c r="FB188" s="323"/>
      <c r="FC188" s="323"/>
    </row>
    <row r="189" spans="2:159" s="331" customFormat="1" x14ac:dyDescent="0.2">
      <c r="B189" s="247"/>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c r="DA189" s="323"/>
      <c r="DB189" s="323"/>
      <c r="DC189" s="323"/>
      <c r="DD189" s="323"/>
      <c r="DE189" s="323"/>
      <c r="DF189" s="323"/>
      <c r="DG189" s="323"/>
      <c r="DH189" s="323"/>
      <c r="DI189" s="323"/>
      <c r="DJ189" s="323"/>
      <c r="DK189" s="323"/>
      <c r="DL189" s="323"/>
      <c r="DM189" s="323"/>
      <c r="DN189" s="323"/>
      <c r="DO189" s="323"/>
      <c r="DP189" s="323"/>
      <c r="DQ189" s="323"/>
      <c r="DR189" s="323"/>
      <c r="DS189" s="323"/>
      <c r="DT189" s="323"/>
      <c r="DU189" s="323"/>
      <c r="DV189" s="323"/>
      <c r="DW189" s="323"/>
      <c r="DX189" s="323"/>
      <c r="DY189" s="323"/>
      <c r="DZ189" s="323"/>
      <c r="EA189" s="323"/>
      <c r="EB189" s="323"/>
      <c r="EC189" s="323"/>
      <c r="ED189" s="323"/>
      <c r="EE189" s="323"/>
      <c r="EF189" s="323"/>
      <c r="EG189" s="323"/>
      <c r="EH189" s="323"/>
      <c r="EI189" s="323"/>
      <c r="EJ189" s="323"/>
      <c r="EK189" s="323"/>
      <c r="EL189" s="323"/>
      <c r="EM189" s="323"/>
      <c r="EN189" s="323"/>
      <c r="EO189" s="323"/>
      <c r="EP189" s="323"/>
      <c r="EQ189" s="323"/>
      <c r="ER189" s="323"/>
      <c r="ES189" s="323"/>
      <c r="ET189" s="323"/>
      <c r="EU189" s="323"/>
      <c r="EV189" s="323"/>
      <c r="EW189" s="323"/>
      <c r="EX189" s="323"/>
      <c r="EY189" s="323"/>
      <c r="EZ189" s="323"/>
      <c r="FA189" s="323"/>
      <c r="FB189" s="323"/>
      <c r="FC189" s="323"/>
    </row>
    <row r="190" spans="2:159" s="331" customFormat="1" x14ac:dyDescent="0.2">
      <c r="B190" s="247"/>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c r="DA190" s="323"/>
      <c r="DB190" s="323"/>
      <c r="DC190" s="323"/>
      <c r="DD190" s="323"/>
      <c r="DE190" s="323"/>
      <c r="DF190" s="323"/>
      <c r="DG190" s="323"/>
      <c r="DH190" s="323"/>
      <c r="DI190" s="323"/>
      <c r="DJ190" s="323"/>
      <c r="DK190" s="323"/>
      <c r="DL190" s="323"/>
      <c r="DM190" s="323"/>
      <c r="DN190" s="323"/>
      <c r="DO190" s="323"/>
      <c r="DP190" s="323"/>
      <c r="DQ190" s="323"/>
      <c r="DR190" s="323"/>
      <c r="DS190" s="323"/>
      <c r="DT190" s="323"/>
      <c r="DU190" s="323"/>
      <c r="DV190" s="323"/>
      <c r="DW190" s="323"/>
      <c r="DX190" s="323"/>
      <c r="DY190" s="323"/>
      <c r="DZ190" s="323"/>
      <c r="EA190" s="323"/>
      <c r="EB190" s="323"/>
      <c r="EC190" s="323"/>
      <c r="ED190" s="323"/>
      <c r="EE190" s="323"/>
      <c r="EF190" s="323"/>
      <c r="EG190" s="323"/>
      <c r="EH190" s="323"/>
      <c r="EI190" s="323"/>
      <c r="EJ190" s="323"/>
      <c r="EK190" s="323"/>
      <c r="EL190" s="323"/>
      <c r="EM190" s="323"/>
      <c r="EN190" s="323"/>
      <c r="EO190" s="323"/>
      <c r="EP190" s="323"/>
      <c r="EQ190" s="323"/>
      <c r="ER190" s="323"/>
      <c r="ES190" s="323"/>
      <c r="ET190" s="323"/>
      <c r="EU190" s="323"/>
      <c r="EV190" s="323"/>
      <c r="EW190" s="323"/>
      <c r="EX190" s="323"/>
      <c r="EY190" s="323"/>
      <c r="EZ190" s="323"/>
      <c r="FA190" s="323"/>
      <c r="FB190" s="323"/>
      <c r="FC190" s="323"/>
    </row>
    <row r="191" spans="2:159" s="331" customFormat="1" x14ac:dyDescent="0.2">
      <c r="B191" s="247"/>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c r="DA191" s="323"/>
      <c r="DB191" s="323"/>
      <c r="DC191" s="323"/>
      <c r="DD191" s="323"/>
      <c r="DE191" s="323"/>
      <c r="DF191" s="323"/>
      <c r="DG191" s="323"/>
      <c r="DH191" s="323"/>
      <c r="DI191" s="323"/>
      <c r="DJ191" s="323"/>
      <c r="DK191" s="323"/>
      <c r="DL191" s="323"/>
      <c r="DM191" s="323"/>
      <c r="DN191" s="323"/>
      <c r="DO191" s="323"/>
      <c r="DP191" s="323"/>
      <c r="DQ191" s="323"/>
      <c r="DR191" s="323"/>
      <c r="DS191" s="323"/>
      <c r="DT191" s="323"/>
      <c r="DU191" s="323"/>
      <c r="DV191" s="323"/>
      <c r="DW191" s="323"/>
      <c r="DX191" s="323"/>
      <c r="DY191" s="323"/>
      <c r="DZ191" s="323"/>
      <c r="EA191" s="323"/>
      <c r="EB191" s="323"/>
      <c r="EC191" s="323"/>
      <c r="ED191" s="323"/>
      <c r="EE191" s="323"/>
      <c r="EF191" s="323"/>
      <c r="EG191" s="323"/>
      <c r="EH191" s="323"/>
      <c r="EI191" s="323"/>
      <c r="EJ191" s="323"/>
      <c r="EK191" s="323"/>
      <c r="EL191" s="323"/>
      <c r="EM191" s="323"/>
      <c r="EN191" s="323"/>
      <c r="EO191" s="323"/>
      <c r="EP191" s="323"/>
      <c r="EQ191" s="323"/>
      <c r="ER191" s="323"/>
      <c r="ES191" s="323"/>
      <c r="ET191" s="323"/>
      <c r="EU191" s="323"/>
      <c r="EV191" s="323"/>
      <c r="EW191" s="323"/>
      <c r="EX191" s="323"/>
      <c r="EY191" s="323"/>
      <c r="EZ191" s="323"/>
      <c r="FA191" s="323"/>
      <c r="FB191" s="323"/>
      <c r="FC191" s="323"/>
    </row>
    <row r="192" spans="2:159" s="331" customFormat="1" x14ac:dyDescent="0.2">
      <c r="B192" s="247"/>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3"/>
      <c r="AR192" s="323"/>
      <c r="AS192" s="323"/>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c r="DA192" s="323"/>
      <c r="DB192" s="323"/>
      <c r="DC192" s="323"/>
      <c r="DD192" s="323"/>
      <c r="DE192" s="323"/>
      <c r="DF192" s="323"/>
      <c r="DG192" s="323"/>
      <c r="DH192" s="323"/>
      <c r="DI192" s="323"/>
      <c r="DJ192" s="323"/>
      <c r="DK192" s="323"/>
      <c r="DL192" s="323"/>
      <c r="DM192" s="323"/>
      <c r="DN192" s="323"/>
      <c r="DO192" s="323"/>
      <c r="DP192" s="323"/>
      <c r="DQ192" s="323"/>
      <c r="DR192" s="323"/>
      <c r="DS192" s="323"/>
      <c r="DT192" s="323"/>
      <c r="DU192" s="323"/>
      <c r="DV192" s="323"/>
      <c r="DW192" s="323"/>
      <c r="DX192" s="323"/>
      <c r="DY192" s="323"/>
      <c r="DZ192" s="323"/>
      <c r="EA192" s="323"/>
      <c r="EB192" s="323"/>
      <c r="EC192" s="323"/>
      <c r="ED192" s="323"/>
      <c r="EE192" s="323"/>
      <c r="EF192" s="323"/>
      <c r="EG192" s="323"/>
      <c r="EH192" s="323"/>
      <c r="EI192" s="323"/>
      <c r="EJ192" s="323"/>
      <c r="EK192" s="323"/>
      <c r="EL192" s="323"/>
      <c r="EM192" s="323"/>
      <c r="EN192" s="323"/>
      <c r="EO192" s="323"/>
      <c r="EP192" s="323"/>
      <c r="EQ192" s="323"/>
      <c r="ER192" s="323"/>
      <c r="ES192" s="323"/>
      <c r="ET192" s="323"/>
      <c r="EU192" s="323"/>
      <c r="EV192" s="323"/>
      <c r="EW192" s="323"/>
      <c r="EX192" s="323"/>
      <c r="EY192" s="323"/>
      <c r="EZ192" s="323"/>
      <c r="FA192" s="323"/>
      <c r="FB192" s="323"/>
      <c r="FC192" s="323"/>
    </row>
    <row r="193" spans="2:159" s="331" customFormat="1" x14ac:dyDescent="0.2">
      <c r="B193" s="247"/>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c r="AL193" s="323"/>
      <c r="AM193" s="323"/>
      <c r="AN193" s="323"/>
      <c r="AO193" s="323"/>
      <c r="AP193" s="323"/>
      <c r="AQ193" s="323"/>
      <c r="AR193" s="323"/>
      <c r="AS193" s="323"/>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c r="DA193" s="323"/>
      <c r="DB193" s="323"/>
      <c r="DC193" s="323"/>
      <c r="DD193" s="323"/>
      <c r="DE193" s="323"/>
      <c r="DF193" s="323"/>
      <c r="DG193" s="323"/>
      <c r="DH193" s="323"/>
      <c r="DI193" s="323"/>
      <c r="DJ193" s="323"/>
      <c r="DK193" s="323"/>
      <c r="DL193" s="323"/>
      <c r="DM193" s="323"/>
      <c r="DN193" s="323"/>
      <c r="DO193" s="323"/>
      <c r="DP193" s="323"/>
      <c r="DQ193" s="323"/>
      <c r="DR193" s="323"/>
      <c r="DS193" s="323"/>
      <c r="DT193" s="323"/>
      <c r="DU193" s="323"/>
      <c r="DV193" s="323"/>
      <c r="DW193" s="323"/>
      <c r="DX193" s="323"/>
      <c r="DY193" s="323"/>
      <c r="DZ193" s="323"/>
      <c r="EA193" s="323"/>
      <c r="EB193" s="323"/>
      <c r="EC193" s="323"/>
      <c r="ED193" s="323"/>
      <c r="EE193" s="323"/>
      <c r="EF193" s="323"/>
      <c r="EG193" s="323"/>
      <c r="EH193" s="323"/>
      <c r="EI193" s="323"/>
      <c r="EJ193" s="323"/>
      <c r="EK193" s="323"/>
      <c r="EL193" s="323"/>
      <c r="EM193" s="323"/>
      <c r="EN193" s="323"/>
      <c r="EO193" s="323"/>
      <c r="EP193" s="323"/>
      <c r="EQ193" s="323"/>
      <c r="ER193" s="323"/>
      <c r="ES193" s="323"/>
      <c r="ET193" s="323"/>
      <c r="EU193" s="323"/>
      <c r="EV193" s="323"/>
      <c r="EW193" s="323"/>
      <c r="EX193" s="323"/>
      <c r="EY193" s="323"/>
      <c r="EZ193" s="323"/>
      <c r="FA193" s="323"/>
      <c r="FB193" s="323"/>
      <c r="FC193" s="323"/>
    </row>
    <row r="194" spans="2:159" s="331" customFormat="1" x14ac:dyDescent="0.2">
      <c r="B194" s="247"/>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c r="AO194" s="323"/>
      <c r="AP194" s="323"/>
      <c r="AQ194" s="323"/>
      <c r="AR194" s="323"/>
      <c r="AS194" s="323"/>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c r="DA194" s="323"/>
      <c r="DB194" s="323"/>
      <c r="DC194" s="323"/>
      <c r="DD194" s="323"/>
      <c r="DE194" s="323"/>
      <c r="DF194" s="323"/>
      <c r="DG194" s="323"/>
      <c r="DH194" s="323"/>
      <c r="DI194" s="323"/>
      <c r="DJ194" s="323"/>
      <c r="DK194" s="323"/>
      <c r="DL194" s="323"/>
      <c r="DM194" s="323"/>
      <c r="DN194" s="323"/>
      <c r="DO194" s="323"/>
      <c r="DP194" s="323"/>
      <c r="DQ194" s="323"/>
      <c r="DR194" s="323"/>
      <c r="DS194" s="323"/>
      <c r="DT194" s="323"/>
      <c r="DU194" s="323"/>
      <c r="DV194" s="323"/>
      <c r="DW194" s="323"/>
      <c r="DX194" s="323"/>
      <c r="DY194" s="323"/>
      <c r="DZ194" s="323"/>
      <c r="EA194" s="323"/>
      <c r="EB194" s="323"/>
      <c r="EC194" s="323"/>
      <c r="ED194" s="323"/>
      <c r="EE194" s="323"/>
      <c r="EF194" s="323"/>
      <c r="EG194" s="323"/>
      <c r="EH194" s="323"/>
      <c r="EI194" s="323"/>
      <c r="EJ194" s="323"/>
      <c r="EK194" s="323"/>
      <c r="EL194" s="323"/>
      <c r="EM194" s="323"/>
      <c r="EN194" s="323"/>
      <c r="EO194" s="323"/>
      <c r="EP194" s="323"/>
      <c r="EQ194" s="323"/>
      <c r="ER194" s="323"/>
      <c r="ES194" s="323"/>
      <c r="ET194" s="323"/>
      <c r="EU194" s="323"/>
      <c r="EV194" s="323"/>
      <c r="EW194" s="323"/>
      <c r="EX194" s="323"/>
      <c r="EY194" s="323"/>
      <c r="EZ194" s="323"/>
      <c r="FA194" s="323"/>
      <c r="FB194" s="323"/>
      <c r="FC194" s="323"/>
    </row>
    <row r="195" spans="2:159" s="331" customFormat="1" x14ac:dyDescent="0.2">
      <c r="B195" s="247"/>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R195" s="323"/>
      <c r="AS195" s="323"/>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c r="DA195" s="323"/>
      <c r="DB195" s="323"/>
      <c r="DC195" s="323"/>
      <c r="DD195" s="323"/>
      <c r="DE195" s="323"/>
      <c r="DF195" s="323"/>
      <c r="DG195" s="323"/>
      <c r="DH195" s="323"/>
      <c r="DI195" s="323"/>
      <c r="DJ195" s="323"/>
      <c r="DK195" s="323"/>
      <c r="DL195" s="323"/>
      <c r="DM195" s="323"/>
      <c r="DN195" s="323"/>
      <c r="DO195" s="323"/>
      <c r="DP195" s="323"/>
      <c r="DQ195" s="323"/>
      <c r="DR195" s="323"/>
      <c r="DS195" s="323"/>
      <c r="DT195" s="323"/>
      <c r="DU195" s="323"/>
      <c r="DV195" s="323"/>
      <c r="DW195" s="323"/>
      <c r="DX195" s="323"/>
      <c r="DY195" s="323"/>
      <c r="DZ195" s="323"/>
      <c r="EA195" s="323"/>
      <c r="EB195" s="323"/>
      <c r="EC195" s="323"/>
      <c r="ED195" s="323"/>
      <c r="EE195" s="323"/>
      <c r="EF195" s="323"/>
      <c r="EG195" s="323"/>
      <c r="EH195" s="323"/>
      <c r="EI195" s="323"/>
      <c r="EJ195" s="323"/>
      <c r="EK195" s="323"/>
      <c r="EL195" s="323"/>
      <c r="EM195" s="323"/>
      <c r="EN195" s="323"/>
      <c r="EO195" s="323"/>
      <c r="EP195" s="323"/>
      <c r="EQ195" s="323"/>
      <c r="ER195" s="323"/>
      <c r="ES195" s="323"/>
      <c r="ET195" s="323"/>
      <c r="EU195" s="323"/>
      <c r="EV195" s="323"/>
      <c r="EW195" s="323"/>
      <c r="EX195" s="323"/>
      <c r="EY195" s="323"/>
      <c r="EZ195" s="323"/>
      <c r="FA195" s="323"/>
      <c r="FB195" s="323"/>
      <c r="FC195" s="323"/>
    </row>
    <row r="196" spans="2:159" s="331" customFormat="1" x14ac:dyDescent="0.2">
      <c r="B196" s="247"/>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c r="DA196" s="323"/>
      <c r="DB196" s="323"/>
      <c r="DC196" s="323"/>
      <c r="DD196" s="323"/>
      <c r="DE196" s="323"/>
      <c r="DF196" s="323"/>
      <c r="DG196" s="323"/>
      <c r="DH196" s="323"/>
      <c r="DI196" s="323"/>
      <c r="DJ196" s="323"/>
      <c r="DK196" s="323"/>
      <c r="DL196" s="323"/>
      <c r="DM196" s="323"/>
      <c r="DN196" s="323"/>
      <c r="DO196" s="323"/>
      <c r="DP196" s="323"/>
      <c r="DQ196" s="323"/>
      <c r="DR196" s="323"/>
      <c r="DS196" s="323"/>
      <c r="DT196" s="323"/>
      <c r="DU196" s="323"/>
      <c r="DV196" s="323"/>
      <c r="DW196" s="323"/>
      <c r="DX196" s="323"/>
      <c r="DY196" s="323"/>
      <c r="DZ196" s="323"/>
      <c r="EA196" s="323"/>
      <c r="EB196" s="323"/>
      <c r="EC196" s="323"/>
      <c r="ED196" s="323"/>
      <c r="EE196" s="323"/>
      <c r="EF196" s="323"/>
      <c r="EG196" s="323"/>
      <c r="EH196" s="323"/>
      <c r="EI196" s="323"/>
      <c r="EJ196" s="323"/>
      <c r="EK196" s="323"/>
      <c r="EL196" s="323"/>
      <c r="EM196" s="323"/>
      <c r="EN196" s="323"/>
      <c r="EO196" s="323"/>
      <c r="EP196" s="323"/>
      <c r="EQ196" s="323"/>
      <c r="ER196" s="323"/>
      <c r="ES196" s="323"/>
      <c r="ET196" s="323"/>
      <c r="EU196" s="323"/>
      <c r="EV196" s="323"/>
      <c r="EW196" s="323"/>
      <c r="EX196" s="323"/>
      <c r="EY196" s="323"/>
      <c r="EZ196" s="323"/>
      <c r="FA196" s="323"/>
      <c r="FB196" s="323"/>
      <c r="FC196" s="323"/>
    </row>
    <row r="197" spans="2:159" s="331" customFormat="1" x14ac:dyDescent="0.2">
      <c r="B197" s="247"/>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c r="DA197" s="323"/>
      <c r="DB197" s="323"/>
      <c r="DC197" s="323"/>
      <c r="DD197" s="323"/>
      <c r="DE197" s="323"/>
      <c r="DF197" s="323"/>
      <c r="DG197" s="323"/>
      <c r="DH197" s="323"/>
      <c r="DI197" s="323"/>
      <c r="DJ197" s="323"/>
      <c r="DK197" s="323"/>
      <c r="DL197" s="323"/>
      <c r="DM197" s="323"/>
      <c r="DN197" s="323"/>
      <c r="DO197" s="323"/>
      <c r="DP197" s="323"/>
      <c r="DQ197" s="323"/>
      <c r="DR197" s="323"/>
      <c r="DS197" s="323"/>
      <c r="DT197" s="323"/>
      <c r="DU197" s="323"/>
      <c r="DV197" s="323"/>
      <c r="DW197" s="323"/>
      <c r="DX197" s="323"/>
      <c r="DY197" s="323"/>
      <c r="DZ197" s="323"/>
      <c r="EA197" s="323"/>
      <c r="EB197" s="323"/>
      <c r="EC197" s="323"/>
      <c r="ED197" s="323"/>
      <c r="EE197" s="323"/>
      <c r="EF197" s="323"/>
      <c r="EG197" s="323"/>
      <c r="EH197" s="323"/>
      <c r="EI197" s="323"/>
      <c r="EJ197" s="323"/>
      <c r="EK197" s="323"/>
      <c r="EL197" s="323"/>
      <c r="EM197" s="323"/>
      <c r="EN197" s="323"/>
      <c r="EO197" s="323"/>
      <c r="EP197" s="323"/>
      <c r="EQ197" s="323"/>
      <c r="ER197" s="323"/>
      <c r="ES197" s="323"/>
      <c r="ET197" s="323"/>
      <c r="EU197" s="323"/>
      <c r="EV197" s="323"/>
      <c r="EW197" s="323"/>
      <c r="EX197" s="323"/>
      <c r="EY197" s="323"/>
      <c r="EZ197" s="323"/>
      <c r="FA197" s="323"/>
      <c r="FB197" s="323"/>
      <c r="FC197" s="323"/>
    </row>
    <row r="198" spans="2:159" s="331" customFormat="1" x14ac:dyDescent="0.2">
      <c r="B198" s="247"/>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c r="DA198" s="323"/>
      <c r="DB198" s="323"/>
      <c r="DC198" s="323"/>
      <c r="DD198" s="323"/>
      <c r="DE198" s="323"/>
      <c r="DF198" s="323"/>
      <c r="DG198" s="323"/>
      <c r="DH198" s="323"/>
      <c r="DI198" s="323"/>
      <c r="DJ198" s="323"/>
      <c r="DK198" s="323"/>
      <c r="DL198" s="323"/>
      <c r="DM198" s="323"/>
      <c r="DN198" s="323"/>
      <c r="DO198" s="323"/>
      <c r="DP198" s="323"/>
      <c r="DQ198" s="323"/>
      <c r="DR198" s="323"/>
      <c r="DS198" s="323"/>
      <c r="DT198" s="323"/>
      <c r="DU198" s="323"/>
      <c r="DV198" s="323"/>
      <c r="DW198" s="323"/>
      <c r="DX198" s="323"/>
      <c r="DY198" s="323"/>
      <c r="DZ198" s="323"/>
      <c r="EA198" s="323"/>
      <c r="EB198" s="323"/>
      <c r="EC198" s="323"/>
      <c r="ED198" s="323"/>
      <c r="EE198" s="323"/>
      <c r="EF198" s="323"/>
      <c r="EG198" s="323"/>
      <c r="EH198" s="323"/>
      <c r="EI198" s="323"/>
      <c r="EJ198" s="323"/>
      <c r="EK198" s="323"/>
      <c r="EL198" s="323"/>
      <c r="EM198" s="323"/>
      <c r="EN198" s="323"/>
      <c r="EO198" s="323"/>
      <c r="EP198" s="323"/>
      <c r="EQ198" s="323"/>
      <c r="ER198" s="323"/>
      <c r="ES198" s="323"/>
      <c r="ET198" s="323"/>
      <c r="EU198" s="323"/>
      <c r="EV198" s="323"/>
      <c r="EW198" s="323"/>
      <c r="EX198" s="323"/>
      <c r="EY198" s="323"/>
      <c r="EZ198" s="323"/>
      <c r="FA198" s="323"/>
      <c r="FB198" s="323"/>
      <c r="FC198" s="323"/>
    </row>
    <row r="199" spans="2:159" s="331" customFormat="1" x14ac:dyDescent="0.2">
      <c r="B199" s="247"/>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c r="DA199" s="323"/>
      <c r="DB199" s="323"/>
      <c r="DC199" s="323"/>
      <c r="DD199" s="323"/>
      <c r="DE199" s="323"/>
      <c r="DF199" s="323"/>
      <c r="DG199" s="323"/>
      <c r="DH199" s="323"/>
      <c r="DI199" s="323"/>
      <c r="DJ199" s="323"/>
      <c r="DK199" s="323"/>
      <c r="DL199" s="323"/>
      <c r="DM199" s="323"/>
      <c r="DN199" s="323"/>
      <c r="DO199" s="323"/>
      <c r="DP199" s="323"/>
      <c r="DQ199" s="323"/>
      <c r="DR199" s="323"/>
      <c r="DS199" s="323"/>
      <c r="DT199" s="323"/>
      <c r="DU199" s="323"/>
      <c r="DV199" s="323"/>
      <c r="DW199" s="323"/>
      <c r="DX199" s="323"/>
      <c r="DY199" s="323"/>
      <c r="DZ199" s="323"/>
      <c r="EA199" s="323"/>
      <c r="EB199" s="323"/>
      <c r="EC199" s="323"/>
      <c r="ED199" s="323"/>
      <c r="EE199" s="323"/>
      <c r="EF199" s="323"/>
      <c r="EG199" s="323"/>
      <c r="EH199" s="323"/>
      <c r="EI199" s="323"/>
      <c r="EJ199" s="323"/>
      <c r="EK199" s="323"/>
      <c r="EL199" s="323"/>
      <c r="EM199" s="323"/>
      <c r="EN199" s="323"/>
      <c r="EO199" s="323"/>
      <c r="EP199" s="323"/>
      <c r="EQ199" s="323"/>
      <c r="ER199" s="323"/>
      <c r="ES199" s="323"/>
      <c r="ET199" s="323"/>
      <c r="EU199" s="323"/>
      <c r="EV199" s="323"/>
      <c r="EW199" s="323"/>
      <c r="EX199" s="323"/>
      <c r="EY199" s="323"/>
      <c r="EZ199" s="323"/>
      <c r="FA199" s="323"/>
      <c r="FB199" s="323"/>
      <c r="FC199" s="323"/>
    </row>
    <row r="200" spans="2:159" s="331" customFormat="1" x14ac:dyDescent="0.2">
      <c r="B200" s="247"/>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c r="DA200" s="323"/>
      <c r="DB200" s="323"/>
      <c r="DC200" s="323"/>
      <c r="DD200" s="323"/>
      <c r="DE200" s="323"/>
      <c r="DF200" s="323"/>
      <c r="DG200" s="323"/>
      <c r="DH200" s="323"/>
      <c r="DI200" s="323"/>
      <c r="DJ200" s="323"/>
      <c r="DK200" s="323"/>
      <c r="DL200" s="323"/>
      <c r="DM200" s="323"/>
      <c r="DN200" s="323"/>
      <c r="DO200" s="323"/>
      <c r="DP200" s="323"/>
      <c r="DQ200" s="323"/>
      <c r="DR200" s="323"/>
      <c r="DS200" s="323"/>
      <c r="DT200" s="323"/>
      <c r="DU200" s="323"/>
      <c r="DV200" s="323"/>
      <c r="DW200" s="323"/>
      <c r="DX200" s="323"/>
      <c r="DY200" s="323"/>
      <c r="DZ200" s="323"/>
      <c r="EA200" s="323"/>
      <c r="EB200" s="323"/>
      <c r="EC200" s="323"/>
      <c r="ED200" s="323"/>
      <c r="EE200" s="323"/>
      <c r="EF200" s="323"/>
      <c r="EG200" s="323"/>
      <c r="EH200" s="323"/>
      <c r="EI200" s="323"/>
      <c r="EJ200" s="323"/>
      <c r="EK200" s="323"/>
      <c r="EL200" s="323"/>
      <c r="EM200" s="323"/>
      <c r="EN200" s="323"/>
      <c r="EO200" s="323"/>
      <c r="EP200" s="323"/>
      <c r="EQ200" s="323"/>
      <c r="ER200" s="323"/>
      <c r="ES200" s="323"/>
      <c r="ET200" s="323"/>
      <c r="EU200" s="323"/>
      <c r="EV200" s="323"/>
      <c r="EW200" s="323"/>
      <c r="EX200" s="323"/>
      <c r="EY200" s="323"/>
      <c r="EZ200" s="323"/>
      <c r="FA200" s="323"/>
      <c r="FB200" s="323"/>
      <c r="FC200" s="323"/>
    </row>
    <row r="201" spans="2:159" s="331" customFormat="1" x14ac:dyDescent="0.2">
      <c r="B201" s="247"/>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323"/>
      <c r="AM201" s="323"/>
      <c r="AN201" s="323"/>
      <c r="AO201" s="323"/>
      <c r="AP201" s="323"/>
      <c r="AQ201" s="323"/>
      <c r="AR201" s="323"/>
      <c r="AS201" s="323"/>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c r="DA201" s="323"/>
      <c r="DB201" s="323"/>
      <c r="DC201" s="323"/>
      <c r="DD201" s="323"/>
      <c r="DE201" s="323"/>
      <c r="DF201" s="323"/>
      <c r="DG201" s="323"/>
      <c r="DH201" s="323"/>
      <c r="DI201" s="323"/>
      <c r="DJ201" s="323"/>
      <c r="DK201" s="323"/>
      <c r="DL201" s="323"/>
      <c r="DM201" s="323"/>
      <c r="DN201" s="323"/>
      <c r="DO201" s="323"/>
      <c r="DP201" s="323"/>
      <c r="DQ201" s="323"/>
      <c r="DR201" s="323"/>
      <c r="DS201" s="323"/>
      <c r="DT201" s="323"/>
      <c r="DU201" s="323"/>
      <c r="DV201" s="323"/>
      <c r="DW201" s="323"/>
      <c r="DX201" s="323"/>
      <c r="DY201" s="323"/>
      <c r="DZ201" s="323"/>
      <c r="EA201" s="323"/>
      <c r="EB201" s="323"/>
      <c r="EC201" s="323"/>
      <c r="ED201" s="323"/>
      <c r="EE201" s="323"/>
      <c r="EF201" s="323"/>
      <c r="EG201" s="323"/>
      <c r="EH201" s="323"/>
      <c r="EI201" s="323"/>
      <c r="EJ201" s="323"/>
      <c r="EK201" s="323"/>
      <c r="EL201" s="323"/>
      <c r="EM201" s="323"/>
      <c r="EN201" s="323"/>
      <c r="EO201" s="323"/>
      <c r="EP201" s="323"/>
      <c r="EQ201" s="323"/>
      <c r="ER201" s="323"/>
      <c r="ES201" s="323"/>
      <c r="ET201" s="323"/>
      <c r="EU201" s="323"/>
      <c r="EV201" s="323"/>
      <c r="EW201" s="323"/>
      <c r="EX201" s="323"/>
      <c r="EY201" s="323"/>
      <c r="EZ201" s="323"/>
      <c r="FA201" s="323"/>
      <c r="FB201" s="323"/>
      <c r="FC201" s="323"/>
    </row>
    <row r="202" spans="2:159" s="331" customFormat="1" x14ac:dyDescent="0.2">
      <c r="B202" s="247"/>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c r="AO202" s="323"/>
      <c r="AP202" s="323"/>
      <c r="AQ202" s="323"/>
      <c r="AR202" s="323"/>
      <c r="AS202" s="323"/>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c r="DA202" s="323"/>
      <c r="DB202" s="323"/>
      <c r="DC202" s="323"/>
      <c r="DD202" s="323"/>
      <c r="DE202" s="323"/>
      <c r="DF202" s="323"/>
      <c r="DG202" s="323"/>
      <c r="DH202" s="323"/>
      <c r="DI202" s="323"/>
      <c r="DJ202" s="323"/>
      <c r="DK202" s="323"/>
      <c r="DL202" s="323"/>
      <c r="DM202" s="323"/>
      <c r="DN202" s="323"/>
      <c r="DO202" s="323"/>
      <c r="DP202" s="323"/>
      <c r="DQ202" s="323"/>
      <c r="DR202" s="323"/>
      <c r="DS202" s="323"/>
      <c r="DT202" s="323"/>
      <c r="DU202" s="323"/>
      <c r="DV202" s="323"/>
      <c r="DW202" s="323"/>
      <c r="DX202" s="323"/>
      <c r="DY202" s="323"/>
      <c r="DZ202" s="323"/>
      <c r="EA202" s="323"/>
      <c r="EB202" s="323"/>
      <c r="EC202" s="323"/>
      <c r="ED202" s="323"/>
      <c r="EE202" s="323"/>
      <c r="EF202" s="323"/>
      <c r="EG202" s="323"/>
      <c r="EH202" s="323"/>
      <c r="EI202" s="323"/>
      <c r="EJ202" s="323"/>
      <c r="EK202" s="323"/>
      <c r="EL202" s="323"/>
      <c r="EM202" s="323"/>
      <c r="EN202" s="323"/>
      <c r="EO202" s="323"/>
      <c r="EP202" s="323"/>
      <c r="EQ202" s="323"/>
      <c r="ER202" s="323"/>
      <c r="ES202" s="323"/>
      <c r="ET202" s="323"/>
      <c r="EU202" s="323"/>
      <c r="EV202" s="323"/>
      <c r="EW202" s="323"/>
      <c r="EX202" s="323"/>
      <c r="EY202" s="323"/>
      <c r="EZ202" s="323"/>
      <c r="FA202" s="323"/>
      <c r="FB202" s="323"/>
      <c r="FC202" s="323"/>
    </row>
    <row r="203" spans="2:159" s="331" customFormat="1" x14ac:dyDescent="0.2">
      <c r="B203" s="247"/>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c r="DA203" s="323"/>
      <c r="DB203" s="323"/>
      <c r="DC203" s="323"/>
      <c r="DD203" s="323"/>
      <c r="DE203" s="323"/>
      <c r="DF203" s="323"/>
      <c r="DG203" s="323"/>
      <c r="DH203" s="323"/>
      <c r="DI203" s="323"/>
      <c r="DJ203" s="323"/>
      <c r="DK203" s="323"/>
      <c r="DL203" s="323"/>
      <c r="DM203" s="323"/>
      <c r="DN203" s="323"/>
      <c r="DO203" s="323"/>
      <c r="DP203" s="323"/>
      <c r="DQ203" s="323"/>
      <c r="DR203" s="323"/>
      <c r="DS203" s="323"/>
      <c r="DT203" s="323"/>
      <c r="DU203" s="323"/>
      <c r="DV203" s="323"/>
      <c r="DW203" s="323"/>
      <c r="DX203" s="323"/>
      <c r="DY203" s="323"/>
      <c r="DZ203" s="323"/>
      <c r="EA203" s="323"/>
      <c r="EB203" s="323"/>
      <c r="EC203" s="323"/>
      <c r="ED203" s="323"/>
      <c r="EE203" s="323"/>
      <c r="EF203" s="323"/>
      <c r="EG203" s="323"/>
      <c r="EH203" s="323"/>
      <c r="EI203" s="323"/>
      <c r="EJ203" s="323"/>
      <c r="EK203" s="323"/>
      <c r="EL203" s="323"/>
      <c r="EM203" s="323"/>
      <c r="EN203" s="323"/>
      <c r="EO203" s="323"/>
      <c r="EP203" s="323"/>
      <c r="EQ203" s="323"/>
      <c r="ER203" s="323"/>
      <c r="ES203" s="323"/>
      <c r="ET203" s="323"/>
      <c r="EU203" s="323"/>
      <c r="EV203" s="323"/>
      <c r="EW203" s="323"/>
      <c r="EX203" s="323"/>
      <c r="EY203" s="323"/>
      <c r="EZ203" s="323"/>
      <c r="FA203" s="323"/>
      <c r="FB203" s="323"/>
      <c r="FC203" s="323"/>
    </row>
    <row r="204" spans="2:159" s="331" customFormat="1" x14ac:dyDescent="0.2">
      <c r="B204" s="247"/>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3"/>
      <c r="AR204" s="323"/>
      <c r="AS204" s="323"/>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c r="DA204" s="323"/>
      <c r="DB204" s="323"/>
      <c r="DC204" s="323"/>
      <c r="DD204" s="323"/>
      <c r="DE204" s="323"/>
      <c r="DF204" s="323"/>
      <c r="DG204" s="323"/>
      <c r="DH204" s="323"/>
      <c r="DI204" s="323"/>
      <c r="DJ204" s="323"/>
      <c r="DK204" s="323"/>
      <c r="DL204" s="323"/>
      <c r="DM204" s="323"/>
      <c r="DN204" s="323"/>
      <c r="DO204" s="323"/>
      <c r="DP204" s="323"/>
      <c r="DQ204" s="323"/>
      <c r="DR204" s="323"/>
      <c r="DS204" s="323"/>
      <c r="DT204" s="323"/>
      <c r="DU204" s="323"/>
      <c r="DV204" s="323"/>
      <c r="DW204" s="323"/>
      <c r="DX204" s="323"/>
      <c r="DY204" s="323"/>
      <c r="DZ204" s="323"/>
      <c r="EA204" s="323"/>
      <c r="EB204" s="323"/>
      <c r="EC204" s="323"/>
      <c r="ED204" s="323"/>
      <c r="EE204" s="323"/>
      <c r="EF204" s="323"/>
      <c r="EG204" s="323"/>
      <c r="EH204" s="323"/>
      <c r="EI204" s="323"/>
      <c r="EJ204" s="323"/>
      <c r="EK204" s="323"/>
      <c r="EL204" s="323"/>
      <c r="EM204" s="323"/>
      <c r="EN204" s="323"/>
      <c r="EO204" s="323"/>
      <c r="EP204" s="323"/>
      <c r="EQ204" s="323"/>
      <c r="ER204" s="323"/>
      <c r="ES204" s="323"/>
      <c r="ET204" s="323"/>
      <c r="EU204" s="323"/>
      <c r="EV204" s="323"/>
      <c r="EW204" s="323"/>
      <c r="EX204" s="323"/>
      <c r="EY204" s="323"/>
      <c r="EZ204" s="323"/>
      <c r="FA204" s="323"/>
      <c r="FB204" s="323"/>
      <c r="FC204" s="323"/>
    </row>
    <row r="205" spans="2:159" s="331" customFormat="1" x14ac:dyDescent="0.2">
      <c r="B205" s="247"/>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c r="DA205" s="323"/>
      <c r="DB205" s="323"/>
      <c r="DC205" s="323"/>
      <c r="DD205" s="323"/>
      <c r="DE205" s="323"/>
      <c r="DF205" s="323"/>
      <c r="DG205" s="323"/>
      <c r="DH205" s="323"/>
      <c r="DI205" s="323"/>
      <c r="DJ205" s="323"/>
      <c r="DK205" s="323"/>
      <c r="DL205" s="323"/>
      <c r="DM205" s="323"/>
      <c r="DN205" s="323"/>
      <c r="DO205" s="323"/>
      <c r="DP205" s="323"/>
      <c r="DQ205" s="323"/>
      <c r="DR205" s="323"/>
      <c r="DS205" s="323"/>
      <c r="DT205" s="323"/>
      <c r="DU205" s="323"/>
      <c r="DV205" s="323"/>
      <c r="DW205" s="323"/>
      <c r="DX205" s="323"/>
      <c r="DY205" s="323"/>
      <c r="DZ205" s="323"/>
      <c r="EA205" s="323"/>
      <c r="EB205" s="323"/>
      <c r="EC205" s="323"/>
      <c r="ED205" s="323"/>
      <c r="EE205" s="323"/>
      <c r="EF205" s="323"/>
      <c r="EG205" s="323"/>
      <c r="EH205" s="323"/>
      <c r="EI205" s="323"/>
      <c r="EJ205" s="323"/>
      <c r="EK205" s="323"/>
      <c r="EL205" s="323"/>
      <c r="EM205" s="323"/>
      <c r="EN205" s="323"/>
      <c r="EO205" s="323"/>
      <c r="EP205" s="323"/>
      <c r="EQ205" s="323"/>
      <c r="ER205" s="323"/>
      <c r="ES205" s="323"/>
      <c r="ET205" s="323"/>
      <c r="EU205" s="323"/>
      <c r="EV205" s="323"/>
      <c r="EW205" s="323"/>
      <c r="EX205" s="323"/>
      <c r="EY205" s="323"/>
      <c r="EZ205" s="323"/>
      <c r="FA205" s="323"/>
      <c r="FB205" s="323"/>
      <c r="FC205" s="323"/>
    </row>
    <row r="206" spans="2:159" s="331" customFormat="1" x14ac:dyDescent="0.2">
      <c r="B206" s="247"/>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c r="DA206" s="323"/>
      <c r="DB206" s="323"/>
      <c r="DC206" s="323"/>
      <c r="DD206" s="323"/>
      <c r="DE206" s="323"/>
      <c r="DF206" s="323"/>
      <c r="DG206" s="323"/>
      <c r="DH206" s="323"/>
      <c r="DI206" s="323"/>
      <c r="DJ206" s="323"/>
      <c r="DK206" s="323"/>
      <c r="DL206" s="323"/>
      <c r="DM206" s="323"/>
      <c r="DN206" s="323"/>
      <c r="DO206" s="323"/>
      <c r="DP206" s="323"/>
      <c r="DQ206" s="323"/>
      <c r="DR206" s="323"/>
      <c r="DS206" s="323"/>
      <c r="DT206" s="323"/>
      <c r="DU206" s="323"/>
      <c r="DV206" s="323"/>
      <c r="DW206" s="323"/>
      <c r="DX206" s="323"/>
      <c r="DY206" s="323"/>
      <c r="DZ206" s="323"/>
      <c r="EA206" s="323"/>
      <c r="EB206" s="323"/>
      <c r="EC206" s="323"/>
      <c r="ED206" s="323"/>
      <c r="EE206" s="323"/>
      <c r="EF206" s="323"/>
      <c r="EG206" s="323"/>
      <c r="EH206" s="323"/>
      <c r="EI206" s="323"/>
      <c r="EJ206" s="323"/>
      <c r="EK206" s="323"/>
      <c r="EL206" s="323"/>
      <c r="EM206" s="323"/>
      <c r="EN206" s="323"/>
      <c r="EO206" s="323"/>
      <c r="EP206" s="323"/>
      <c r="EQ206" s="323"/>
      <c r="ER206" s="323"/>
      <c r="ES206" s="323"/>
      <c r="ET206" s="323"/>
      <c r="EU206" s="323"/>
      <c r="EV206" s="323"/>
      <c r="EW206" s="323"/>
      <c r="EX206" s="323"/>
      <c r="EY206" s="323"/>
      <c r="EZ206" s="323"/>
      <c r="FA206" s="323"/>
      <c r="FB206" s="323"/>
      <c r="FC206" s="323"/>
    </row>
    <row r="207" spans="2:159" s="331" customFormat="1" x14ac:dyDescent="0.2">
      <c r="B207" s="247"/>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c r="DA207" s="323"/>
      <c r="DB207" s="323"/>
      <c r="DC207" s="323"/>
      <c r="DD207" s="323"/>
      <c r="DE207" s="323"/>
      <c r="DF207" s="323"/>
      <c r="DG207" s="323"/>
      <c r="DH207" s="323"/>
      <c r="DI207" s="323"/>
      <c r="DJ207" s="323"/>
      <c r="DK207" s="323"/>
      <c r="DL207" s="323"/>
      <c r="DM207" s="323"/>
      <c r="DN207" s="323"/>
      <c r="DO207" s="323"/>
      <c r="DP207" s="323"/>
      <c r="DQ207" s="323"/>
      <c r="DR207" s="323"/>
      <c r="DS207" s="323"/>
      <c r="DT207" s="323"/>
      <c r="DU207" s="323"/>
      <c r="DV207" s="323"/>
      <c r="DW207" s="323"/>
      <c r="DX207" s="323"/>
      <c r="DY207" s="323"/>
      <c r="DZ207" s="323"/>
      <c r="EA207" s="323"/>
      <c r="EB207" s="323"/>
      <c r="EC207" s="323"/>
      <c r="ED207" s="323"/>
      <c r="EE207" s="323"/>
      <c r="EF207" s="323"/>
      <c r="EG207" s="323"/>
      <c r="EH207" s="323"/>
      <c r="EI207" s="323"/>
      <c r="EJ207" s="323"/>
      <c r="EK207" s="323"/>
      <c r="EL207" s="323"/>
      <c r="EM207" s="323"/>
      <c r="EN207" s="323"/>
      <c r="EO207" s="323"/>
      <c r="EP207" s="323"/>
      <c r="EQ207" s="323"/>
      <c r="ER207" s="323"/>
      <c r="ES207" s="323"/>
      <c r="ET207" s="323"/>
      <c r="EU207" s="323"/>
      <c r="EV207" s="323"/>
      <c r="EW207" s="323"/>
      <c r="EX207" s="323"/>
      <c r="EY207" s="323"/>
      <c r="EZ207" s="323"/>
      <c r="FA207" s="323"/>
      <c r="FB207" s="323"/>
      <c r="FC207" s="323"/>
    </row>
    <row r="208" spans="2:159" s="331" customFormat="1" x14ac:dyDescent="0.2">
      <c r="B208" s="247"/>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c r="DA208" s="323"/>
      <c r="DB208" s="323"/>
      <c r="DC208" s="323"/>
      <c r="DD208" s="323"/>
      <c r="DE208" s="323"/>
      <c r="DF208" s="323"/>
      <c r="DG208" s="323"/>
      <c r="DH208" s="323"/>
      <c r="DI208" s="323"/>
      <c r="DJ208" s="323"/>
      <c r="DK208" s="323"/>
      <c r="DL208" s="323"/>
      <c r="DM208" s="323"/>
      <c r="DN208" s="323"/>
      <c r="DO208" s="323"/>
      <c r="DP208" s="323"/>
      <c r="DQ208" s="323"/>
      <c r="DR208" s="323"/>
      <c r="DS208" s="323"/>
      <c r="DT208" s="323"/>
      <c r="DU208" s="323"/>
      <c r="DV208" s="323"/>
      <c r="DW208" s="323"/>
      <c r="DX208" s="323"/>
      <c r="DY208" s="323"/>
      <c r="DZ208" s="323"/>
      <c r="EA208" s="323"/>
      <c r="EB208" s="323"/>
      <c r="EC208" s="323"/>
      <c r="ED208" s="323"/>
      <c r="EE208" s="323"/>
      <c r="EF208" s="323"/>
      <c r="EG208" s="323"/>
      <c r="EH208" s="323"/>
      <c r="EI208" s="323"/>
      <c r="EJ208" s="323"/>
      <c r="EK208" s="323"/>
      <c r="EL208" s="323"/>
      <c r="EM208" s="323"/>
      <c r="EN208" s="323"/>
      <c r="EO208" s="323"/>
      <c r="EP208" s="323"/>
      <c r="EQ208" s="323"/>
      <c r="ER208" s="323"/>
      <c r="ES208" s="323"/>
      <c r="ET208" s="323"/>
      <c r="EU208" s="323"/>
      <c r="EV208" s="323"/>
      <c r="EW208" s="323"/>
      <c r="EX208" s="323"/>
      <c r="EY208" s="323"/>
      <c r="EZ208" s="323"/>
      <c r="FA208" s="323"/>
      <c r="FB208" s="323"/>
      <c r="FC208" s="323"/>
    </row>
    <row r="209" spans="2:159" s="331" customFormat="1" x14ac:dyDescent="0.2">
      <c r="B209" s="247"/>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c r="DA209" s="323"/>
      <c r="DB209" s="323"/>
      <c r="DC209" s="323"/>
      <c r="DD209" s="323"/>
      <c r="DE209" s="323"/>
      <c r="DF209" s="323"/>
      <c r="DG209" s="323"/>
      <c r="DH209" s="323"/>
      <c r="DI209" s="323"/>
      <c r="DJ209" s="323"/>
      <c r="DK209" s="323"/>
      <c r="DL209" s="323"/>
      <c r="DM209" s="323"/>
      <c r="DN209" s="323"/>
      <c r="DO209" s="323"/>
      <c r="DP209" s="323"/>
      <c r="DQ209" s="323"/>
      <c r="DR209" s="323"/>
      <c r="DS209" s="323"/>
      <c r="DT209" s="323"/>
      <c r="DU209" s="323"/>
      <c r="DV209" s="323"/>
      <c r="DW209" s="323"/>
      <c r="DX209" s="323"/>
      <c r="DY209" s="323"/>
      <c r="DZ209" s="323"/>
      <c r="EA209" s="323"/>
      <c r="EB209" s="323"/>
      <c r="EC209" s="323"/>
      <c r="ED209" s="323"/>
      <c r="EE209" s="323"/>
      <c r="EF209" s="323"/>
      <c r="EG209" s="323"/>
      <c r="EH209" s="323"/>
      <c r="EI209" s="323"/>
      <c r="EJ209" s="323"/>
      <c r="EK209" s="323"/>
      <c r="EL209" s="323"/>
      <c r="EM209" s="323"/>
      <c r="EN209" s="323"/>
      <c r="EO209" s="323"/>
      <c r="EP209" s="323"/>
      <c r="EQ209" s="323"/>
      <c r="ER209" s="323"/>
      <c r="ES209" s="323"/>
      <c r="ET209" s="323"/>
      <c r="EU209" s="323"/>
      <c r="EV209" s="323"/>
      <c r="EW209" s="323"/>
      <c r="EX209" s="323"/>
      <c r="EY209" s="323"/>
      <c r="EZ209" s="323"/>
      <c r="FA209" s="323"/>
      <c r="FB209" s="323"/>
      <c r="FC209" s="323"/>
    </row>
    <row r="210" spans="2:159" s="331" customFormat="1" x14ac:dyDescent="0.2">
      <c r="B210" s="247"/>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c r="DA210" s="323"/>
      <c r="DB210" s="323"/>
      <c r="DC210" s="323"/>
      <c r="DD210" s="323"/>
      <c r="DE210" s="323"/>
      <c r="DF210" s="323"/>
      <c r="DG210" s="323"/>
      <c r="DH210" s="323"/>
      <c r="DI210" s="323"/>
      <c r="DJ210" s="323"/>
      <c r="DK210" s="323"/>
      <c r="DL210" s="323"/>
      <c r="DM210" s="323"/>
      <c r="DN210" s="323"/>
      <c r="DO210" s="323"/>
      <c r="DP210" s="323"/>
      <c r="DQ210" s="323"/>
      <c r="DR210" s="323"/>
      <c r="DS210" s="323"/>
      <c r="DT210" s="323"/>
      <c r="DU210" s="323"/>
      <c r="DV210" s="323"/>
      <c r="DW210" s="323"/>
      <c r="DX210" s="323"/>
      <c r="DY210" s="323"/>
      <c r="DZ210" s="323"/>
      <c r="EA210" s="323"/>
      <c r="EB210" s="323"/>
      <c r="EC210" s="323"/>
      <c r="ED210" s="323"/>
      <c r="EE210" s="323"/>
      <c r="EF210" s="323"/>
      <c r="EG210" s="323"/>
      <c r="EH210" s="323"/>
      <c r="EI210" s="323"/>
      <c r="EJ210" s="323"/>
      <c r="EK210" s="323"/>
      <c r="EL210" s="323"/>
      <c r="EM210" s="323"/>
      <c r="EN210" s="323"/>
      <c r="EO210" s="323"/>
      <c r="EP210" s="323"/>
      <c r="EQ210" s="323"/>
      <c r="ER210" s="323"/>
      <c r="ES210" s="323"/>
      <c r="ET210" s="323"/>
      <c r="EU210" s="323"/>
      <c r="EV210" s="323"/>
      <c r="EW210" s="323"/>
      <c r="EX210" s="323"/>
      <c r="EY210" s="323"/>
      <c r="EZ210" s="323"/>
      <c r="FA210" s="323"/>
      <c r="FB210" s="323"/>
      <c r="FC210" s="323"/>
    </row>
    <row r="211" spans="2:159" s="331" customFormat="1" x14ac:dyDescent="0.2">
      <c r="B211" s="247"/>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c r="DA211" s="323"/>
      <c r="DB211" s="323"/>
      <c r="DC211" s="323"/>
      <c r="DD211" s="323"/>
      <c r="DE211" s="323"/>
      <c r="DF211" s="323"/>
      <c r="DG211" s="323"/>
      <c r="DH211" s="323"/>
      <c r="DI211" s="323"/>
      <c r="DJ211" s="323"/>
      <c r="DK211" s="323"/>
      <c r="DL211" s="323"/>
      <c r="DM211" s="323"/>
      <c r="DN211" s="323"/>
      <c r="DO211" s="323"/>
      <c r="DP211" s="323"/>
      <c r="DQ211" s="323"/>
      <c r="DR211" s="323"/>
      <c r="DS211" s="323"/>
      <c r="DT211" s="323"/>
      <c r="DU211" s="323"/>
      <c r="DV211" s="323"/>
      <c r="DW211" s="323"/>
      <c r="DX211" s="323"/>
      <c r="DY211" s="323"/>
      <c r="DZ211" s="323"/>
      <c r="EA211" s="323"/>
      <c r="EB211" s="323"/>
      <c r="EC211" s="323"/>
      <c r="ED211" s="323"/>
      <c r="EE211" s="323"/>
      <c r="EF211" s="323"/>
      <c r="EG211" s="323"/>
      <c r="EH211" s="323"/>
      <c r="EI211" s="323"/>
      <c r="EJ211" s="323"/>
      <c r="EK211" s="323"/>
      <c r="EL211" s="323"/>
      <c r="EM211" s="323"/>
      <c r="EN211" s="323"/>
      <c r="EO211" s="323"/>
      <c r="EP211" s="323"/>
      <c r="EQ211" s="323"/>
      <c r="ER211" s="323"/>
      <c r="ES211" s="323"/>
      <c r="ET211" s="323"/>
      <c r="EU211" s="323"/>
      <c r="EV211" s="323"/>
      <c r="EW211" s="323"/>
      <c r="EX211" s="323"/>
      <c r="EY211" s="323"/>
      <c r="EZ211" s="323"/>
      <c r="FA211" s="323"/>
      <c r="FB211" s="323"/>
      <c r="FC211" s="323"/>
    </row>
    <row r="212" spans="2:159" s="331" customFormat="1" x14ac:dyDescent="0.2">
      <c r="B212" s="247"/>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c r="DA212" s="323"/>
      <c r="DB212" s="323"/>
      <c r="DC212" s="323"/>
      <c r="DD212" s="323"/>
      <c r="DE212" s="323"/>
      <c r="DF212" s="323"/>
      <c r="DG212" s="323"/>
      <c r="DH212" s="323"/>
      <c r="DI212" s="323"/>
      <c r="DJ212" s="323"/>
      <c r="DK212" s="323"/>
      <c r="DL212" s="323"/>
      <c r="DM212" s="323"/>
      <c r="DN212" s="323"/>
      <c r="DO212" s="323"/>
      <c r="DP212" s="323"/>
      <c r="DQ212" s="323"/>
      <c r="DR212" s="323"/>
      <c r="DS212" s="323"/>
      <c r="DT212" s="323"/>
      <c r="DU212" s="323"/>
      <c r="DV212" s="323"/>
      <c r="DW212" s="323"/>
      <c r="DX212" s="323"/>
      <c r="DY212" s="323"/>
      <c r="DZ212" s="323"/>
      <c r="EA212" s="323"/>
      <c r="EB212" s="323"/>
      <c r="EC212" s="323"/>
      <c r="ED212" s="323"/>
      <c r="EE212" s="323"/>
      <c r="EF212" s="323"/>
      <c r="EG212" s="323"/>
      <c r="EH212" s="323"/>
      <c r="EI212" s="323"/>
      <c r="EJ212" s="323"/>
      <c r="EK212" s="323"/>
      <c r="EL212" s="323"/>
      <c r="EM212" s="323"/>
      <c r="EN212" s="323"/>
      <c r="EO212" s="323"/>
      <c r="EP212" s="323"/>
      <c r="EQ212" s="323"/>
      <c r="ER212" s="323"/>
      <c r="ES212" s="323"/>
      <c r="ET212" s="323"/>
      <c r="EU212" s="323"/>
      <c r="EV212" s="323"/>
      <c r="EW212" s="323"/>
      <c r="EX212" s="323"/>
      <c r="EY212" s="323"/>
      <c r="EZ212" s="323"/>
      <c r="FA212" s="323"/>
      <c r="FB212" s="323"/>
      <c r="FC212" s="323"/>
    </row>
    <row r="213" spans="2:159" s="331" customFormat="1" x14ac:dyDescent="0.2">
      <c r="B213" s="247"/>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c r="DA213" s="323"/>
      <c r="DB213" s="323"/>
      <c r="DC213" s="323"/>
      <c r="DD213" s="323"/>
      <c r="DE213" s="323"/>
      <c r="DF213" s="323"/>
      <c r="DG213" s="323"/>
      <c r="DH213" s="323"/>
      <c r="DI213" s="323"/>
      <c r="DJ213" s="323"/>
      <c r="DK213" s="323"/>
      <c r="DL213" s="323"/>
      <c r="DM213" s="323"/>
      <c r="DN213" s="323"/>
      <c r="DO213" s="323"/>
      <c r="DP213" s="323"/>
      <c r="DQ213" s="323"/>
      <c r="DR213" s="323"/>
      <c r="DS213" s="323"/>
      <c r="DT213" s="323"/>
      <c r="DU213" s="323"/>
      <c r="DV213" s="323"/>
      <c r="DW213" s="323"/>
      <c r="DX213" s="323"/>
      <c r="DY213" s="323"/>
      <c r="DZ213" s="323"/>
      <c r="EA213" s="323"/>
      <c r="EB213" s="323"/>
      <c r="EC213" s="323"/>
      <c r="ED213" s="323"/>
      <c r="EE213" s="323"/>
      <c r="EF213" s="323"/>
      <c r="EG213" s="323"/>
      <c r="EH213" s="323"/>
      <c r="EI213" s="323"/>
      <c r="EJ213" s="323"/>
      <c r="EK213" s="323"/>
      <c r="EL213" s="323"/>
      <c r="EM213" s="323"/>
      <c r="EN213" s="323"/>
      <c r="EO213" s="323"/>
      <c r="EP213" s="323"/>
      <c r="EQ213" s="323"/>
      <c r="ER213" s="323"/>
      <c r="ES213" s="323"/>
      <c r="ET213" s="323"/>
      <c r="EU213" s="323"/>
      <c r="EV213" s="323"/>
      <c r="EW213" s="323"/>
      <c r="EX213" s="323"/>
      <c r="EY213" s="323"/>
      <c r="EZ213" s="323"/>
      <c r="FA213" s="323"/>
      <c r="FB213" s="323"/>
      <c r="FC213" s="323"/>
    </row>
    <row r="214" spans="2:159" s="331" customFormat="1" x14ac:dyDescent="0.2">
      <c r="B214" s="247"/>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c r="DA214" s="323"/>
      <c r="DB214" s="323"/>
      <c r="DC214" s="323"/>
      <c r="DD214" s="323"/>
      <c r="DE214" s="323"/>
      <c r="DF214" s="323"/>
      <c r="DG214" s="323"/>
      <c r="DH214" s="323"/>
      <c r="DI214" s="323"/>
      <c r="DJ214" s="323"/>
      <c r="DK214" s="323"/>
      <c r="DL214" s="323"/>
      <c r="DM214" s="323"/>
      <c r="DN214" s="323"/>
      <c r="DO214" s="323"/>
      <c r="DP214" s="323"/>
      <c r="DQ214" s="323"/>
      <c r="DR214" s="323"/>
      <c r="DS214" s="323"/>
      <c r="DT214" s="323"/>
      <c r="DU214" s="323"/>
      <c r="DV214" s="323"/>
      <c r="DW214" s="323"/>
      <c r="DX214" s="323"/>
      <c r="DY214" s="323"/>
      <c r="DZ214" s="323"/>
      <c r="EA214" s="323"/>
      <c r="EB214" s="323"/>
      <c r="EC214" s="323"/>
      <c r="ED214" s="323"/>
      <c r="EE214" s="323"/>
      <c r="EF214" s="323"/>
      <c r="EG214" s="323"/>
      <c r="EH214" s="323"/>
      <c r="EI214" s="323"/>
      <c r="EJ214" s="323"/>
      <c r="EK214" s="323"/>
      <c r="EL214" s="323"/>
      <c r="EM214" s="323"/>
      <c r="EN214" s="323"/>
      <c r="EO214" s="323"/>
      <c r="EP214" s="323"/>
      <c r="EQ214" s="323"/>
      <c r="ER214" s="323"/>
      <c r="ES214" s="323"/>
      <c r="ET214" s="323"/>
      <c r="EU214" s="323"/>
      <c r="EV214" s="323"/>
      <c r="EW214" s="323"/>
      <c r="EX214" s="323"/>
      <c r="EY214" s="323"/>
      <c r="EZ214" s="323"/>
      <c r="FA214" s="323"/>
      <c r="FB214" s="323"/>
      <c r="FC214" s="323"/>
    </row>
    <row r="215" spans="2:159" s="331" customFormat="1" x14ac:dyDescent="0.2">
      <c r="B215" s="247"/>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3"/>
      <c r="DK215" s="323"/>
      <c r="DL215" s="323"/>
      <c r="DM215" s="323"/>
      <c r="DN215" s="323"/>
      <c r="DO215" s="323"/>
      <c r="DP215" s="323"/>
      <c r="DQ215" s="323"/>
      <c r="DR215" s="323"/>
      <c r="DS215" s="323"/>
      <c r="DT215" s="323"/>
      <c r="DU215" s="323"/>
      <c r="DV215" s="323"/>
      <c r="DW215" s="323"/>
      <c r="DX215" s="323"/>
      <c r="DY215" s="323"/>
      <c r="DZ215" s="323"/>
      <c r="EA215" s="323"/>
      <c r="EB215" s="323"/>
      <c r="EC215" s="323"/>
      <c r="ED215" s="323"/>
      <c r="EE215" s="323"/>
      <c r="EF215" s="323"/>
      <c r="EG215" s="323"/>
      <c r="EH215" s="323"/>
      <c r="EI215" s="323"/>
      <c r="EJ215" s="323"/>
      <c r="EK215" s="323"/>
      <c r="EL215" s="323"/>
      <c r="EM215" s="323"/>
      <c r="EN215" s="323"/>
      <c r="EO215" s="323"/>
      <c r="EP215" s="323"/>
      <c r="EQ215" s="323"/>
      <c r="ER215" s="323"/>
      <c r="ES215" s="323"/>
      <c r="ET215" s="323"/>
      <c r="EU215" s="323"/>
      <c r="EV215" s="323"/>
      <c r="EW215" s="323"/>
      <c r="EX215" s="323"/>
      <c r="EY215" s="323"/>
      <c r="EZ215" s="323"/>
      <c r="FA215" s="323"/>
      <c r="FB215" s="323"/>
      <c r="FC215" s="323"/>
    </row>
    <row r="216" spans="2:159" s="331" customFormat="1" x14ac:dyDescent="0.2">
      <c r="B216" s="247"/>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3"/>
      <c r="DK216" s="323"/>
      <c r="DL216" s="323"/>
      <c r="DM216" s="323"/>
      <c r="DN216" s="323"/>
      <c r="DO216" s="323"/>
      <c r="DP216" s="323"/>
      <c r="DQ216" s="323"/>
      <c r="DR216" s="323"/>
      <c r="DS216" s="323"/>
      <c r="DT216" s="323"/>
      <c r="DU216" s="323"/>
      <c r="DV216" s="323"/>
      <c r="DW216" s="323"/>
      <c r="DX216" s="323"/>
      <c r="DY216" s="323"/>
      <c r="DZ216" s="323"/>
      <c r="EA216" s="323"/>
      <c r="EB216" s="323"/>
      <c r="EC216" s="323"/>
      <c r="ED216" s="323"/>
      <c r="EE216" s="323"/>
      <c r="EF216" s="323"/>
      <c r="EG216" s="323"/>
      <c r="EH216" s="323"/>
      <c r="EI216" s="323"/>
      <c r="EJ216" s="323"/>
      <c r="EK216" s="323"/>
      <c r="EL216" s="323"/>
      <c r="EM216" s="323"/>
      <c r="EN216" s="323"/>
      <c r="EO216" s="323"/>
      <c r="EP216" s="323"/>
      <c r="EQ216" s="323"/>
      <c r="ER216" s="323"/>
      <c r="ES216" s="323"/>
      <c r="ET216" s="323"/>
      <c r="EU216" s="323"/>
      <c r="EV216" s="323"/>
      <c r="EW216" s="323"/>
      <c r="EX216" s="323"/>
      <c r="EY216" s="323"/>
      <c r="EZ216" s="323"/>
      <c r="FA216" s="323"/>
      <c r="FB216" s="323"/>
      <c r="FC216" s="323"/>
    </row>
    <row r="217" spans="2:159" s="331" customFormat="1" x14ac:dyDescent="0.2">
      <c r="B217" s="247"/>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3"/>
      <c r="DK217" s="323"/>
      <c r="DL217" s="323"/>
      <c r="DM217" s="323"/>
      <c r="DN217" s="323"/>
      <c r="DO217" s="323"/>
      <c r="DP217" s="323"/>
      <c r="DQ217" s="323"/>
      <c r="DR217" s="323"/>
      <c r="DS217" s="323"/>
      <c r="DT217" s="323"/>
      <c r="DU217" s="323"/>
      <c r="DV217" s="323"/>
      <c r="DW217" s="323"/>
      <c r="DX217" s="323"/>
      <c r="DY217" s="323"/>
      <c r="DZ217" s="323"/>
      <c r="EA217" s="323"/>
      <c r="EB217" s="323"/>
      <c r="EC217" s="323"/>
      <c r="ED217" s="323"/>
      <c r="EE217" s="323"/>
      <c r="EF217" s="323"/>
      <c r="EG217" s="323"/>
      <c r="EH217" s="323"/>
      <c r="EI217" s="323"/>
      <c r="EJ217" s="323"/>
      <c r="EK217" s="323"/>
      <c r="EL217" s="323"/>
      <c r="EM217" s="323"/>
      <c r="EN217" s="323"/>
      <c r="EO217" s="323"/>
      <c r="EP217" s="323"/>
      <c r="EQ217" s="323"/>
      <c r="ER217" s="323"/>
      <c r="ES217" s="323"/>
      <c r="ET217" s="323"/>
      <c r="EU217" s="323"/>
      <c r="EV217" s="323"/>
      <c r="EW217" s="323"/>
      <c r="EX217" s="323"/>
      <c r="EY217" s="323"/>
      <c r="EZ217" s="323"/>
      <c r="FA217" s="323"/>
      <c r="FB217" s="323"/>
      <c r="FC217" s="323"/>
    </row>
    <row r="218" spans="2:159" s="331" customFormat="1" x14ac:dyDescent="0.2">
      <c r="B218" s="247"/>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3"/>
      <c r="DK218" s="323"/>
      <c r="DL218" s="323"/>
      <c r="DM218" s="323"/>
      <c r="DN218" s="323"/>
      <c r="DO218" s="323"/>
      <c r="DP218" s="323"/>
      <c r="DQ218" s="323"/>
      <c r="DR218" s="323"/>
      <c r="DS218" s="323"/>
      <c r="DT218" s="323"/>
      <c r="DU218" s="323"/>
      <c r="DV218" s="323"/>
      <c r="DW218" s="323"/>
      <c r="DX218" s="323"/>
      <c r="DY218" s="323"/>
      <c r="DZ218" s="323"/>
      <c r="EA218" s="323"/>
      <c r="EB218" s="323"/>
      <c r="EC218" s="323"/>
      <c r="ED218" s="323"/>
      <c r="EE218" s="323"/>
      <c r="EF218" s="323"/>
      <c r="EG218" s="323"/>
      <c r="EH218" s="323"/>
      <c r="EI218" s="323"/>
      <c r="EJ218" s="323"/>
      <c r="EK218" s="323"/>
      <c r="EL218" s="323"/>
      <c r="EM218" s="323"/>
      <c r="EN218" s="323"/>
      <c r="EO218" s="323"/>
      <c r="EP218" s="323"/>
      <c r="EQ218" s="323"/>
      <c r="ER218" s="323"/>
      <c r="ES218" s="323"/>
      <c r="ET218" s="323"/>
      <c r="EU218" s="323"/>
      <c r="EV218" s="323"/>
      <c r="EW218" s="323"/>
      <c r="EX218" s="323"/>
      <c r="EY218" s="323"/>
      <c r="EZ218" s="323"/>
      <c r="FA218" s="323"/>
      <c r="FB218" s="323"/>
      <c r="FC218" s="323"/>
    </row>
    <row r="219" spans="2:159" s="331" customFormat="1" x14ac:dyDescent="0.2">
      <c r="B219" s="247"/>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3"/>
      <c r="DK219" s="323"/>
      <c r="DL219" s="323"/>
      <c r="DM219" s="323"/>
      <c r="DN219" s="323"/>
      <c r="DO219" s="323"/>
      <c r="DP219" s="323"/>
      <c r="DQ219" s="323"/>
      <c r="DR219" s="323"/>
      <c r="DS219" s="323"/>
      <c r="DT219" s="323"/>
      <c r="DU219" s="323"/>
      <c r="DV219" s="323"/>
      <c r="DW219" s="323"/>
      <c r="DX219" s="323"/>
      <c r="DY219" s="323"/>
      <c r="DZ219" s="323"/>
      <c r="EA219" s="323"/>
      <c r="EB219" s="323"/>
      <c r="EC219" s="323"/>
      <c r="ED219" s="323"/>
      <c r="EE219" s="323"/>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row>
    <row r="220" spans="2:159" s="331" customFormat="1" x14ac:dyDescent="0.2">
      <c r="B220" s="247"/>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c r="EA220" s="323"/>
      <c r="EB220" s="323"/>
      <c r="EC220" s="323"/>
      <c r="ED220" s="323"/>
      <c r="EE220" s="323"/>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row>
    <row r="221" spans="2:159" s="331" customFormat="1" x14ac:dyDescent="0.2">
      <c r="B221" s="247"/>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c r="EA221" s="323"/>
      <c r="EB221" s="323"/>
      <c r="EC221" s="323"/>
      <c r="ED221" s="323"/>
      <c r="EE221" s="323"/>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row>
    <row r="222" spans="2:159" s="331" customFormat="1" x14ac:dyDescent="0.2">
      <c r="B222" s="247"/>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c r="EA222" s="323"/>
      <c r="EB222" s="323"/>
      <c r="EC222" s="323"/>
      <c r="ED222" s="323"/>
      <c r="EE222" s="323"/>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row>
    <row r="223" spans="2:159" s="331" customFormat="1" x14ac:dyDescent="0.2">
      <c r="B223" s="247"/>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c r="EA223" s="323"/>
      <c r="EB223" s="323"/>
      <c r="EC223" s="323"/>
      <c r="ED223" s="323"/>
      <c r="EE223" s="323"/>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row>
    <row r="224" spans="2:159" s="331" customFormat="1" x14ac:dyDescent="0.2">
      <c r="B224" s="247"/>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c r="EA224" s="323"/>
      <c r="EB224" s="323"/>
      <c r="EC224" s="323"/>
      <c r="ED224" s="323"/>
      <c r="EE224" s="323"/>
      <c r="EF224" s="323"/>
      <c r="EG224" s="323"/>
      <c r="EH224" s="323"/>
      <c r="EI224" s="323"/>
      <c r="EJ224" s="323"/>
      <c r="EK224" s="323"/>
      <c r="EL224" s="323"/>
      <c r="EM224" s="323"/>
      <c r="EN224" s="323"/>
      <c r="EO224" s="323"/>
      <c r="EP224" s="323"/>
      <c r="EQ224" s="323"/>
      <c r="ER224" s="323"/>
      <c r="ES224" s="323"/>
      <c r="ET224" s="323"/>
      <c r="EU224" s="323"/>
      <c r="EV224" s="323"/>
      <c r="EW224" s="323"/>
      <c r="EX224" s="323"/>
      <c r="EY224" s="323"/>
      <c r="EZ224" s="323"/>
      <c r="FA224" s="323"/>
      <c r="FB224" s="323"/>
      <c r="FC224" s="323"/>
    </row>
    <row r="225" spans="2:159" s="331" customFormat="1" x14ac:dyDescent="0.2">
      <c r="B225" s="247"/>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c r="DA225" s="323"/>
      <c r="DB225" s="323"/>
      <c r="DC225" s="323"/>
      <c r="DD225" s="323"/>
      <c r="DE225" s="323"/>
      <c r="DF225" s="323"/>
      <c r="DG225" s="323"/>
      <c r="DH225" s="323"/>
      <c r="DI225" s="323"/>
      <c r="DJ225" s="323"/>
      <c r="DK225" s="323"/>
      <c r="DL225" s="323"/>
      <c r="DM225" s="323"/>
      <c r="DN225" s="323"/>
      <c r="DO225" s="323"/>
      <c r="DP225" s="323"/>
      <c r="DQ225" s="323"/>
      <c r="DR225" s="323"/>
      <c r="DS225" s="323"/>
      <c r="DT225" s="323"/>
      <c r="DU225" s="323"/>
      <c r="DV225" s="323"/>
      <c r="DW225" s="323"/>
      <c r="DX225" s="323"/>
      <c r="DY225" s="323"/>
      <c r="DZ225" s="323"/>
      <c r="EA225" s="323"/>
      <c r="EB225" s="323"/>
      <c r="EC225" s="323"/>
      <c r="ED225" s="323"/>
      <c r="EE225" s="323"/>
      <c r="EF225" s="323"/>
      <c r="EG225" s="323"/>
      <c r="EH225" s="323"/>
      <c r="EI225" s="323"/>
      <c r="EJ225" s="323"/>
      <c r="EK225" s="323"/>
      <c r="EL225" s="323"/>
      <c r="EM225" s="323"/>
      <c r="EN225" s="323"/>
      <c r="EO225" s="323"/>
      <c r="EP225" s="323"/>
      <c r="EQ225" s="323"/>
      <c r="ER225" s="323"/>
      <c r="ES225" s="323"/>
      <c r="ET225" s="323"/>
      <c r="EU225" s="323"/>
      <c r="EV225" s="323"/>
      <c r="EW225" s="323"/>
      <c r="EX225" s="323"/>
      <c r="EY225" s="323"/>
      <c r="EZ225" s="323"/>
      <c r="FA225" s="323"/>
      <c r="FB225" s="323"/>
      <c r="FC225" s="323"/>
    </row>
    <row r="226" spans="2:159" s="331" customFormat="1" x14ac:dyDescent="0.2">
      <c r="B226" s="247"/>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c r="DA226" s="323"/>
      <c r="DB226" s="323"/>
      <c r="DC226" s="323"/>
      <c r="DD226" s="323"/>
      <c r="DE226" s="323"/>
      <c r="DF226" s="323"/>
      <c r="DG226" s="323"/>
      <c r="DH226" s="323"/>
      <c r="DI226" s="323"/>
      <c r="DJ226" s="323"/>
      <c r="DK226" s="323"/>
      <c r="DL226" s="323"/>
      <c r="DM226" s="323"/>
      <c r="DN226" s="323"/>
      <c r="DO226" s="323"/>
      <c r="DP226" s="323"/>
      <c r="DQ226" s="323"/>
      <c r="DR226" s="323"/>
      <c r="DS226" s="323"/>
      <c r="DT226" s="323"/>
      <c r="DU226" s="323"/>
      <c r="DV226" s="323"/>
      <c r="DW226" s="323"/>
      <c r="DX226" s="323"/>
      <c r="DY226" s="323"/>
      <c r="DZ226" s="323"/>
      <c r="EA226" s="323"/>
      <c r="EB226" s="323"/>
      <c r="EC226" s="323"/>
      <c r="ED226" s="323"/>
      <c r="EE226" s="323"/>
      <c r="EF226" s="323"/>
      <c r="EG226" s="323"/>
      <c r="EH226" s="323"/>
      <c r="EI226" s="323"/>
      <c r="EJ226" s="323"/>
      <c r="EK226" s="323"/>
      <c r="EL226" s="323"/>
      <c r="EM226" s="323"/>
      <c r="EN226" s="323"/>
      <c r="EO226" s="323"/>
      <c r="EP226" s="323"/>
      <c r="EQ226" s="323"/>
      <c r="ER226" s="323"/>
      <c r="ES226" s="323"/>
      <c r="ET226" s="323"/>
      <c r="EU226" s="323"/>
      <c r="EV226" s="323"/>
      <c r="EW226" s="323"/>
      <c r="EX226" s="323"/>
      <c r="EY226" s="323"/>
      <c r="EZ226" s="323"/>
      <c r="FA226" s="323"/>
      <c r="FB226" s="323"/>
      <c r="FC226" s="323"/>
    </row>
    <row r="227" spans="2:159" s="331" customFormat="1" x14ac:dyDescent="0.2">
      <c r="B227" s="247"/>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c r="DA227" s="323"/>
      <c r="DB227" s="323"/>
      <c r="DC227" s="323"/>
      <c r="DD227" s="323"/>
      <c r="DE227" s="323"/>
      <c r="DF227" s="323"/>
      <c r="DG227" s="323"/>
      <c r="DH227" s="323"/>
      <c r="DI227" s="323"/>
      <c r="DJ227" s="323"/>
      <c r="DK227" s="323"/>
      <c r="DL227" s="323"/>
      <c r="DM227" s="323"/>
      <c r="DN227" s="323"/>
      <c r="DO227" s="323"/>
      <c r="DP227" s="323"/>
      <c r="DQ227" s="323"/>
      <c r="DR227" s="323"/>
      <c r="DS227" s="323"/>
      <c r="DT227" s="323"/>
      <c r="DU227" s="323"/>
      <c r="DV227" s="323"/>
      <c r="DW227" s="323"/>
      <c r="DX227" s="323"/>
      <c r="DY227" s="323"/>
      <c r="DZ227" s="323"/>
      <c r="EA227" s="323"/>
      <c r="EB227" s="323"/>
      <c r="EC227" s="323"/>
      <c r="ED227" s="323"/>
      <c r="EE227" s="323"/>
      <c r="EF227" s="323"/>
      <c r="EG227" s="323"/>
      <c r="EH227" s="323"/>
      <c r="EI227" s="323"/>
      <c r="EJ227" s="323"/>
      <c r="EK227" s="323"/>
      <c r="EL227" s="323"/>
      <c r="EM227" s="323"/>
      <c r="EN227" s="323"/>
      <c r="EO227" s="323"/>
      <c r="EP227" s="323"/>
      <c r="EQ227" s="323"/>
      <c r="ER227" s="323"/>
      <c r="ES227" s="323"/>
      <c r="ET227" s="323"/>
      <c r="EU227" s="323"/>
      <c r="EV227" s="323"/>
      <c r="EW227" s="323"/>
      <c r="EX227" s="323"/>
      <c r="EY227" s="323"/>
      <c r="EZ227" s="323"/>
      <c r="FA227" s="323"/>
      <c r="FB227" s="323"/>
      <c r="FC227" s="323"/>
    </row>
    <row r="228" spans="2:159" s="331" customFormat="1" x14ac:dyDescent="0.2">
      <c r="B228" s="247"/>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3"/>
      <c r="EP228" s="323"/>
      <c r="EQ228" s="323"/>
      <c r="ER228" s="323"/>
      <c r="ES228" s="323"/>
      <c r="ET228" s="323"/>
      <c r="EU228" s="323"/>
      <c r="EV228" s="323"/>
      <c r="EW228" s="323"/>
      <c r="EX228" s="323"/>
      <c r="EY228" s="323"/>
      <c r="EZ228" s="323"/>
      <c r="FA228" s="323"/>
      <c r="FB228" s="323"/>
      <c r="FC228" s="323"/>
    </row>
    <row r="229" spans="2:159" s="331" customFormat="1" x14ac:dyDescent="0.2">
      <c r="B229" s="247"/>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row>
    <row r="230" spans="2:159" s="331" customFormat="1" x14ac:dyDescent="0.2">
      <c r="B230" s="247"/>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c r="DA230" s="323"/>
      <c r="DB230" s="323"/>
      <c r="DC230" s="323"/>
      <c r="DD230" s="323"/>
      <c r="DE230" s="323"/>
      <c r="DF230" s="323"/>
      <c r="DG230" s="323"/>
      <c r="DH230" s="323"/>
      <c r="DI230" s="323"/>
      <c r="DJ230" s="323"/>
      <c r="DK230" s="323"/>
      <c r="DL230" s="323"/>
      <c r="DM230" s="323"/>
      <c r="DN230" s="323"/>
      <c r="DO230" s="323"/>
      <c r="DP230" s="323"/>
      <c r="DQ230" s="323"/>
      <c r="DR230" s="323"/>
      <c r="DS230" s="323"/>
      <c r="DT230" s="323"/>
      <c r="DU230" s="323"/>
      <c r="DV230" s="323"/>
      <c r="DW230" s="323"/>
      <c r="DX230" s="323"/>
      <c r="DY230" s="323"/>
      <c r="DZ230" s="323"/>
      <c r="EA230" s="323"/>
      <c r="EB230" s="323"/>
      <c r="EC230" s="323"/>
      <c r="ED230" s="323"/>
      <c r="EE230" s="323"/>
      <c r="EF230" s="323"/>
      <c r="EG230" s="323"/>
      <c r="EH230" s="323"/>
      <c r="EI230" s="323"/>
      <c r="EJ230" s="323"/>
      <c r="EK230" s="323"/>
      <c r="EL230" s="323"/>
      <c r="EM230" s="323"/>
      <c r="EN230" s="323"/>
      <c r="EO230" s="323"/>
      <c r="EP230" s="323"/>
      <c r="EQ230" s="323"/>
      <c r="ER230" s="323"/>
      <c r="ES230" s="323"/>
      <c r="ET230" s="323"/>
      <c r="EU230" s="323"/>
      <c r="EV230" s="323"/>
      <c r="EW230" s="323"/>
      <c r="EX230" s="323"/>
      <c r="EY230" s="323"/>
      <c r="EZ230" s="323"/>
      <c r="FA230" s="323"/>
      <c r="FB230" s="323"/>
      <c r="FC230" s="323"/>
    </row>
    <row r="231" spans="2:159" s="331" customFormat="1" x14ac:dyDescent="0.2">
      <c r="B231" s="247"/>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c r="DA231" s="323"/>
      <c r="DB231" s="323"/>
      <c r="DC231" s="323"/>
      <c r="DD231" s="323"/>
      <c r="DE231" s="323"/>
      <c r="DF231" s="323"/>
      <c r="DG231" s="323"/>
      <c r="DH231" s="323"/>
      <c r="DI231" s="323"/>
      <c r="DJ231" s="323"/>
      <c r="DK231" s="323"/>
      <c r="DL231" s="323"/>
      <c r="DM231" s="323"/>
      <c r="DN231" s="323"/>
      <c r="DO231" s="323"/>
      <c r="DP231" s="323"/>
      <c r="DQ231" s="323"/>
      <c r="DR231" s="323"/>
      <c r="DS231" s="323"/>
      <c r="DT231" s="323"/>
      <c r="DU231" s="323"/>
      <c r="DV231" s="323"/>
      <c r="DW231" s="323"/>
      <c r="DX231" s="323"/>
      <c r="DY231" s="323"/>
      <c r="DZ231" s="323"/>
      <c r="EA231" s="323"/>
      <c r="EB231" s="323"/>
      <c r="EC231" s="323"/>
      <c r="ED231" s="323"/>
      <c r="EE231" s="323"/>
      <c r="EF231" s="323"/>
      <c r="EG231" s="323"/>
      <c r="EH231" s="323"/>
      <c r="EI231" s="323"/>
      <c r="EJ231" s="323"/>
      <c r="EK231" s="323"/>
      <c r="EL231" s="323"/>
      <c r="EM231" s="323"/>
      <c r="EN231" s="323"/>
      <c r="EO231" s="323"/>
      <c r="EP231" s="323"/>
      <c r="EQ231" s="323"/>
      <c r="ER231" s="323"/>
      <c r="ES231" s="323"/>
      <c r="ET231" s="323"/>
      <c r="EU231" s="323"/>
      <c r="EV231" s="323"/>
      <c r="EW231" s="323"/>
      <c r="EX231" s="323"/>
      <c r="EY231" s="323"/>
      <c r="EZ231" s="323"/>
      <c r="FA231" s="323"/>
      <c r="FB231" s="323"/>
      <c r="FC231" s="323"/>
    </row>
    <row r="232" spans="2:159" s="331" customFormat="1" x14ac:dyDescent="0.2">
      <c r="B232" s="247"/>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c r="DA232" s="323"/>
      <c r="DB232" s="323"/>
      <c r="DC232" s="323"/>
      <c r="DD232" s="323"/>
      <c r="DE232" s="323"/>
      <c r="DF232" s="323"/>
      <c r="DG232" s="323"/>
      <c r="DH232" s="323"/>
      <c r="DI232" s="323"/>
      <c r="DJ232" s="323"/>
      <c r="DK232" s="323"/>
      <c r="DL232" s="323"/>
      <c r="DM232" s="323"/>
      <c r="DN232" s="323"/>
      <c r="DO232" s="323"/>
      <c r="DP232" s="323"/>
      <c r="DQ232" s="323"/>
      <c r="DR232" s="323"/>
      <c r="DS232" s="323"/>
      <c r="DT232" s="323"/>
      <c r="DU232" s="323"/>
      <c r="DV232" s="323"/>
      <c r="DW232" s="323"/>
      <c r="DX232" s="323"/>
      <c r="DY232" s="323"/>
      <c r="DZ232" s="323"/>
      <c r="EA232" s="323"/>
      <c r="EB232" s="323"/>
      <c r="EC232" s="323"/>
      <c r="ED232" s="323"/>
      <c r="EE232" s="323"/>
      <c r="EF232" s="323"/>
      <c r="EG232" s="323"/>
      <c r="EH232" s="323"/>
      <c r="EI232" s="323"/>
      <c r="EJ232" s="323"/>
      <c r="EK232" s="323"/>
      <c r="EL232" s="323"/>
      <c r="EM232" s="323"/>
      <c r="EN232" s="323"/>
      <c r="EO232" s="323"/>
      <c r="EP232" s="323"/>
      <c r="EQ232" s="323"/>
      <c r="ER232" s="323"/>
      <c r="ES232" s="323"/>
      <c r="ET232" s="323"/>
      <c r="EU232" s="323"/>
      <c r="EV232" s="323"/>
      <c r="EW232" s="323"/>
      <c r="EX232" s="323"/>
      <c r="EY232" s="323"/>
      <c r="EZ232" s="323"/>
      <c r="FA232" s="323"/>
      <c r="FB232" s="323"/>
      <c r="FC232" s="323"/>
    </row>
    <row r="233" spans="2:159" s="331" customFormat="1" x14ac:dyDescent="0.2">
      <c r="B233" s="247"/>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c r="DA233" s="323"/>
      <c r="DB233" s="323"/>
      <c r="DC233" s="323"/>
      <c r="DD233" s="323"/>
      <c r="DE233" s="323"/>
      <c r="DF233" s="323"/>
      <c r="DG233" s="323"/>
      <c r="DH233" s="323"/>
      <c r="DI233" s="323"/>
      <c r="DJ233" s="323"/>
      <c r="DK233" s="323"/>
      <c r="DL233" s="323"/>
      <c r="DM233" s="323"/>
      <c r="DN233" s="323"/>
      <c r="DO233" s="323"/>
      <c r="DP233" s="323"/>
      <c r="DQ233" s="323"/>
      <c r="DR233" s="323"/>
      <c r="DS233" s="323"/>
      <c r="DT233" s="323"/>
      <c r="DU233" s="323"/>
      <c r="DV233" s="323"/>
      <c r="DW233" s="323"/>
      <c r="DX233" s="323"/>
      <c r="DY233" s="323"/>
      <c r="DZ233" s="323"/>
      <c r="EA233" s="323"/>
      <c r="EB233" s="323"/>
      <c r="EC233" s="323"/>
      <c r="ED233" s="323"/>
      <c r="EE233" s="323"/>
      <c r="EF233" s="323"/>
      <c r="EG233" s="323"/>
      <c r="EH233" s="323"/>
      <c r="EI233" s="323"/>
      <c r="EJ233" s="323"/>
      <c r="EK233" s="323"/>
      <c r="EL233" s="323"/>
      <c r="EM233" s="323"/>
      <c r="EN233" s="323"/>
      <c r="EO233" s="323"/>
      <c r="EP233" s="323"/>
      <c r="EQ233" s="323"/>
      <c r="ER233" s="323"/>
      <c r="ES233" s="323"/>
      <c r="ET233" s="323"/>
      <c r="EU233" s="323"/>
      <c r="EV233" s="323"/>
      <c r="EW233" s="323"/>
      <c r="EX233" s="323"/>
      <c r="EY233" s="323"/>
      <c r="EZ233" s="323"/>
      <c r="FA233" s="323"/>
      <c r="FB233" s="323"/>
      <c r="FC233" s="323"/>
    </row>
    <row r="234" spans="2:159" s="331" customFormat="1" x14ac:dyDescent="0.2">
      <c r="B234" s="247"/>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c r="DA234" s="323"/>
      <c r="DB234" s="323"/>
      <c r="DC234" s="323"/>
      <c r="DD234" s="323"/>
      <c r="DE234" s="323"/>
      <c r="DF234" s="323"/>
      <c r="DG234" s="323"/>
      <c r="DH234" s="323"/>
      <c r="DI234" s="323"/>
      <c r="DJ234" s="323"/>
      <c r="DK234" s="323"/>
      <c r="DL234" s="323"/>
      <c r="DM234" s="323"/>
      <c r="DN234" s="323"/>
      <c r="DO234" s="323"/>
      <c r="DP234" s="323"/>
      <c r="DQ234" s="323"/>
      <c r="DR234" s="323"/>
      <c r="DS234" s="323"/>
      <c r="DT234" s="323"/>
      <c r="DU234" s="323"/>
      <c r="DV234" s="323"/>
      <c r="DW234" s="323"/>
      <c r="DX234" s="323"/>
      <c r="DY234" s="323"/>
      <c r="DZ234" s="323"/>
      <c r="EA234" s="323"/>
      <c r="EB234" s="323"/>
      <c r="EC234" s="323"/>
      <c r="ED234" s="323"/>
      <c r="EE234" s="323"/>
      <c r="EF234" s="323"/>
      <c r="EG234" s="323"/>
      <c r="EH234" s="323"/>
      <c r="EI234" s="323"/>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row>
    <row r="235" spans="2:159" s="331" customFormat="1" x14ac:dyDescent="0.2">
      <c r="B235" s="247"/>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c r="AL235" s="323"/>
      <c r="AM235" s="323"/>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c r="DA235" s="323"/>
      <c r="DB235" s="323"/>
      <c r="DC235" s="323"/>
      <c r="DD235" s="323"/>
      <c r="DE235" s="323"/>
      <c r="DF235" s="323"/>
      <c r="DG235" s="323"/>
      <c r="DH235" s="323"/>
      <c r="DI235" s="323"/>
      <c r="DJ235" s="323"/>
      <c r="DK235" s="323"/>
      <c r="DL235" s="323"/>
      <c r="DM235" s="323"/>
      <c r="DN235" s="323"/>
      <c r="DO235" s="323"/>
      <c r="DP235" s="323"/>
      <c r="DQ235" s="323"/>
      <c r="DR235" s="323"/>
      <c r="DS235" s="323"/>
      <c r="DT235" s="323"/>
      <c r="DU235" s="323"/>
      <c r="DV235" s="323"/>
      <c r="DW235" s="323"/>
      <c r="DX235" s="323"/>
      <c r="DY235" s="323"/>
      <c r="DZ235" s="323"/>
      <c r="EA235" s="323"/>
      <c r="EB235" s="323"/>
      <c r="EC235" s="323"/>
      <c r="ED235" s="323"/>
      <c r="EE235" s="323"/>
      <c r="EF235" s="323"/>
      <c r="EG235" s="323"/>
      <c r="EH235" s="323"/>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row>
    <row r="236" spans="2:159" s="331" customFormat="1" x14ac:dyDescent="0.2">
      <c r="B236" s="247"/>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c r="DA236" s="323"/>
      <c r="DB236" s="323"/>
      <c r="DC236" s="323"/>
      <c r="DD236" s="323"/>
      <c r="DE236" s="323"/>
      <c r="DF236" s="323"/>
      <c r="DG236" s="323"/>
      <c r="DH236" s="323"/>
      <c r="DI236" s="323"/>
      <c r="DJ236" s="323"/>
      <c r="DK236" s="323"/>
      <c r="DL236" s="323"/>
      <c r="DM236" s="323"/>
      <c r="DN236" s="323"/>
      <c r="DO236" s="323"/>
      <c r="DP236" s="323"/>
      <c r="DQ236" s="323"/>
      <c r="DR236" s="323"/>
      <c r="DS236" s="323"/>
      <c r="DT236" s="323"/>
      <c r="DU236" s="323"/>
      <c r="DV236" s="323"/>
      <c r="DW236" s="323"/>
      <c r="DX236" s="323"/>
      <c r="DY236" s="323"/>
      <c r="DZ236" s="323"/>
      <c r="EA236" s="323"/>
      <c r="EB236" s="323"/>
      <c r="EC236" s="323"/>
      <c r="ED236" s="323"/>
      <c r="EE236" s="323"/>
      <c r="EF236" s="323"/>
      <c r="EG236" s="323"/>
      <c r="EH236" s="323"/>
      <c r="EI236" s="323"/>
      <c r="EJ236" s="323"/>
      <c r="EK236" s="323"/>
      <c r="EL236" s="323"/>
      <c r="EM236" s="323"/>
      <c r="EN236" s="323"/>
      <c r="EO236" s="323"/>
      <c r="EP236" s="323"/>
      <c r="EQ236" s="323"/>
      <c r="ER236" s="323"/>
      <c r="ES236" s="323"/>
      <c r="ET236" s="323"/>
      <c r="EU236" s="323"/>
      <c r="EV236" s="323"/>
      <c r="EW236" s="323"/>
      <c r="EX236" s="323"/>
      <c r="EY236" s="323"/>
      <c r="EZ236" s="323"/>
      <c r="FA236" s="323"/>
      <c r="FB236" s="323"/>
      <c r="FC236" s="323"/>
    </row>
    <row r="237" spans="2:159" s="331" customFormat="1" x14ac:dyDescent="0.2">
      <c r="B237" s="247"/>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c r="DA237" s="323"/>
      <c r="DB237" s="323"/>
      <c r="DC237" s="323"/>
      <c r="DD237" s="323"/>
      <c r="DE237" s="323"/>
      <c r="DF237" s="323"/>
      <c r="DG237" s="323"/>
      <c r="DH237" s="323"/>
      <c r="DI237" s="323"/>
      <c r="DJ237" s="323"/>
      <c r="DK237" s="323"/>
      <c r="DL237" s="323"/>
      <c r="DM237" s="323"/>
      <c r="DN237" s="323"/>
      <c r="DO237" s="323"/>
      <c r="DP237" s="323"/>
      <c r="DQ237" s="323"/>
      <c r="DR237" s="323"/>
      <c r="DS237" s="323"/>
      <c r="DT237" s="323"/>
      <c r="DU237" s="323"/>
      <c r="DV237" s="323"/>
      <c r="DW237" s="323"/>
      <c r="DX237" s="323"/>
      <c r="DY237" s="323"/>
      <c r="DZ237" s="323"/>
      <c r="EA237" s="323"/>
      <c r="EB237" s="323"/>
      <c r="EC237" s="323"/>
      <c r="ED237" s="323"/>
      <c r="EE237" s="323"/>
      <c r="EF237" s="323"/>
      <c r="EG237" s="323"/>
      <c r="EH237" s="323"/>
      <c r="EI237" s="323"/>
      <c r="EJ237" s="323"/>
      <c r="EK237" s="323"/>
      <c r="EL237" s="323"/>
      <c r="EM237" s="323"/>
      <c r="EN237" s="323"/>
      <c r="EO237" s="323"/>
      <c r="EP237" s="323"/>
      <c r="EQ237" s="323"/>
      <c r="ER237" s="323"/>
      <c r="ES237" s="323"/>
      <c r="ET237" s="323"/>
      <c r="EU237" s="323"/>
      <c r="EV237" s="323"/>
      <c r="EW237" s="323"/>
      <c r="EX237" s="323"/>
      <c r="EY237" s="323"/>
      <c r="EZ237" s="323"/>
      <c r="FA237" s="323"/>
      <c r="FB237" s="323"/>
      <c r="FC237" s="323"/>
    </row>
    <row r="238" spans="2:159" s="331" customFormat="1" x14ac:dyDescent="0.2">
      <c r="B238" s="247"/>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c r="DA238" s="323"/>
      <c r="DB238" s="323"/>
      <c r="DC238" s="323"/>
      <c r="DD238" s="323"/>
      <c r="DE238" s="323"/>
      <c r="DF238" s="323"/>
      <c r="DG238" s="323"/>
      <c r="DH238" s="323"/>
      <c r="DI238" s="323"/>
      <c r="DJ238" s="323"/>
      <c r="DK238" s="323"/>
      <c r="DL238" s="323"/>
      <c r="DM238" s="323"/>
      <c r="DN238" s="323"/>
      <c r="DO238" s="323"/>
      <c r="DP238" s="323"/>
      <c r="DQ238" s="323"/>
      <c r="DR238" s="323"/>
      <c r="DS238" s="323"/>
      <c r="DT238" s="323"/>
      <c r="DU238" s="323"/>
      <c r="DV238" s="323"/>
      <c r="DW238" s="323"/>
      <c r="DX238" s="323"/>
      <c r="DY238" s="323"/>
      <c r="DZ238" s="323"/>
      <c r="EA238" s="323"/>
      <c r="EB238" s="323"/>
      <c r="EC238" s="323"/>
      <c r="ED238" s="323"/>
      <c r="EE238" s="323"/>
      <c r="EF238" s="323"/>
      <c r="EG238" s="323"/>
      <c r="EH238" s="323"/>
      <c r="EI238" s="323"/>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row>
    <row r="239" spans="2:159" s="331" customFormat="1" x14ac:dyDescent="0.2">
      <c r="B239" s="247"/>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c r="DA239" s="323"/>
      <c r="DB239" s="323"/>
      <c r="DC239" s="323"/>
      <c r="DD239" s="323"/>
      <c r="DE239" s="323"/>
      <c r="DF239" s="323"/>
      <c r="DG239" s="323"/>
      <c r="DH239" s="323"/>
      <c r="DI239" s="323"/>
      <c r="DJ239" s="323"/>
      <c r="DK239" s="323"/>
      <c r="DL239" s="323"/>
      <c r="DM239" s="323"/>
      <c r="DN239" s="323"/>
      <c r="DO239" s="323"/>
      <c r="DP239" s="323"/>
      <c r="DQ239" s="323"/>
      <c r="DR239" s="323"/>
      <c r="DS239" s="323"/>
      <c r="DT239" s="323"/>
      <c r="DU239" s="323"/>
      <c r="DV239" s="323"/>
      <c r="DW239" s="323"/>
      <c r="DX239" s="323"/>
      <c r="DY239" s="323"/>
      <c r="DZ239" s="323"/>
      <c r="EA239" s="323"/>
      <c r="EB239" s="323"/>
      <c r="EC239" s="323"/>
      <c r="ED239" s="323"/>
      <c r="EE239" s="323"/>
      <c r="EF239" s="323"/>
      <c r="EG239" s="323"/>
      <c r="EH239" s="323"/>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row>
    <row r="240" spans="2:159" s="331" customFormat="1" x14ac:dyDescent="0.2">
      <c r="B240" s="247"/>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c r="DA240" s="323"/>
      <c r="DB240" s="323"/>
      <c r="DC240" s="323"/>
      <c r="DD240" s="323"/>
      <c r="DE240" s="323"/>
      <c r="DF240" s="323"/>
      <c r="DG240" s="323"/>
      <c r="DH240" s="323"/>
      <c r="DI240" s="323"/>
      <c r="DJ240" s="323"/>
      <c r="DK240" s="323"/>
      <c r="DL240" s="323"/>
      <c r="DM240" s="323"/>
      <c r="DN240" s="323"/>
      <c r="DO240" s="323"/>
      <c r="DP240" s="323"/>
      <c r="DQ240" s="323"/>
      <c r="DR240" s="323"/>
      <c r="DS240" s="323"/>
      <c r="DT240" s="323"/>
      <c r="DU240" s="323"/>
      <c r="DV240" s="323"/>
      <c r="DW240" s="323"/>
      <c r="DX240" s="323"/>
      <c r="DY240" s="323"/>
      <c r="DZ240" s="323"/>
      <c r="EA240" s="323"/>
      <c r="EB240" s="323"/>
      <c r="EC240" s="323"/>
      <c r="ED240" s="323"/>
      <c r="EE240" s="323"/>
      <c r="EF240" s="323"/>
      <c r="EG240" s="323"/>
      <c r="EH240" s="323"/>
      <c r="EI240" s="323"/>
      <c r="EJ240" s="323"/>
      <c r="EK240" s="323"/>
      <c r="EL240" s="323"/>
      <c r="EM240" s="323"/>
      <c r="EN240" s="323"/>
      <c r="EO240" s="323"/>
      <c r="EP240" s="323"/>
      <c r="EQ240" s="323"/>
      <c r="ER240" s="323"/>
      <c r="ES240" s="323"/>
      <c r="ET240" s="323"/>
      <c r="EU240" s="323"/>
      <c r="EV240" s="323"/>
      <c r="EW240" s="323"/>
      <c r="EX240" s="323"/>
      <c r="EY240" s="323"/>
      <c r="EZ240" s="323"/>
      <c r="FA240" s="323"/>
      <c r="FB240" s="323"/>
      <c r="FC240" s="323"/>
    </row>
    <row r="241" spans="2:159" s="331" customFormat="1" x14ac:dyDescent="0.2">
      <c r="B241" s="247"/>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c r="DA241" s="323"/>
      <c r="DB241" s="323"/>
      <c r="DC241" s="323"/>
      <c r="DD241" s="323"/>
      <c r="DE241" s="323"/>
      <c r="DF241" s="323"/>
      <c r="DG241" s="323"/>
      <c r="DH241" s="323"/>
      <c r="DI241" s="323"/>
      <c r="DJ241" s="323"/>
      <c r="DK241" s="323"/>
      <c r="DL241" s="323"/>
      <c r="DM241" s="323"/>
      <c r="DN241" s="323"/>
      <c r="DO241" s="323"/>
      <c r="DP241" s="323"/>
      <c r="DQ241" s="323"/>
      <c r="DR241" s="323"/>
      <c r="DS241" s="323"/>
      <c r="DT241" s="323"/>
      <c r="DU241" s="323"/>
      <c r="DV241" s="323"/>
      <c r="DW241" s="323"/>
      <c r="DX241" s="323"/>
      <c r="DY241" s="323"/>
      <c r="DZ241" s="323"/>
      <c r="EA241" s="323"/>
      <c r="EB241" s="323"/>
      <c r="EC241" s="323"/>
      <c r="ED241" s="323"/>
      <c r="EE241" s="323"/>
      <c r="EF241" s="323"/>
      <c r="EG241" s="323"/>
      <c r="EH241" s="323"/>
      <c r="EI241" s="323"/>
      <c r="EJ241" s="323"/>
      <c r="EK241" s="323"/>
      <c r="EL241" s="323"/>
      <c r="EM241" s="323"/>
      <c r="EN241" s="323"/>
      <c r="EO241" s="323"/>
      <c r="EP241" s="323"/>
      <c r="EQ241" s="323"/>
      <c r="ER241" s="323"/>
      <c r="ES241" s="323"/>
      <c r="ET241" s="323"/>
      <c r="EU241" s="323"/>
      <c r="EV241" s="323"/>
      <c r="EW241" s="323"/>
      <c r="EX241" s="323"/>
      <c r="EY241" s="323"/>
      <c r="EZ241" s="323"/>
      <c r="FA241" s="323"/>
      <c r="FB241" s="323"/>
      <c r="FC241" s="323"/>
    </row>
    <row r="242" spans="2:159" s="331" customFormat="1" x14ac:dyDescent="0.2">
      <c r="B242" s="247"/>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c r="DA242" s="323"/>
      <c r="DB242" s="323"/>
      <c r="DC242" s="323"/>
      <c r="DD242" s="323"/>
      <c r="DE242" s="323"/>
      <c r="DF242" s="323"/>
      <c r="DG242" s="323"/>
      <c r="DH242" s="323"/>
      <c r="DI242" s="323"/>
      <c r="DJ242" s="323"/>
      <c r="DK242" s="323"/>
      <c r="DL242" s="323"/>
      <c r="DM242" s="323"/>
      <c r="DN242" s="323"/>
      <c r="DO242" s="323"/>
      <c r="DP242" s="323"/>
      <c r="DQ242" s="323"/>
      <c r="DR242" s="323"/>
      <c r="DS242" s="323"/>
      <c r="DT242" s="323"/>
      <c r="DU242" s="323"/>
      <c r="DV242" s="323"/>
      <c r="DW242" s="323"/>
      <c r="DX242" s="323"/>
      <c r="DY242" s="323"/>
      <c r="DZ242" s="323"/>
      <c r="EA242" s="323"/>
      <c r="EB242" s="323"/>
      <c r="EC242" s="323"/>
      <c r="ED242" s="323"/>
      <c r="EE242" s="323"/>
      <c r="EF242" s="323"/>
      <c r="EG242" s="323"/>
      <c r="EH242" s="323"/>
      <c r="EI242" s="323"/>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row>
    <row r="243" spans="2:159" s="331" customFormat="1" x14ac:dyDescent="0.2">
      <c r="B243" s="247"/>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c r="DA243" s="323"/>
      <c r="DB243" s="323"/>
      <c r="DC243" s="323"/>
      <c r="DD243" s="323"/>
      <c r="DE243" s="323"/>
      <c r="DF243" s="323"/>
      <c r="DG243" s="323"/>
      <c r="DH243" s="323"/>
      <c r="DI243" s="323"/>
      <c r="DJ243" s="323"/>
      <c r="DK243" s="323"/>
      <c r="DL243" s="323"/>
      <c r="DM243" s="323"/>
      <c r="DN243" s="323"/>
      <c r="DO243" s="323"/>
      <c r="DP243" s="323"/>
      <c r="DQ243" s="323"/>
      <c r="DR243" s="323"/>
      <c r="DS243" s="323"/>
      <c r="DT243" s="323"/>
      <c r="DU243" s="323"/>
      <c r="DV243" s="323"/>
      <c r="DW243" s="323"/>
      <c r="DX243" s="323"/>
      <c r="DY243" s="323"/>
      <c r="DZ243" s="323"/>
      <c r="EA243" s="323"/>
      <c r="EB243" s="323"/>
      <c r="EC243" s="323"/>
      <c r="ED243" s="323"/>
      <c r="EE243" s="323"/>
      <c r="EF243" s="323"/>
      <c r="EG243" s="323"/>
      <c r="EH243" s="323"/>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row>
    <row r="244" spans="2:159" s="331" customFormat="1" x14ac:dyDescent="0.2">
      <c r="B244" s="247"/>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c r="AL244" s="323"/>
      <c r="AM244" s="323"/>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c r="DA244" s="323"/>
      <c r="DB244" s="323"/>
      <c r="DC244" s="323"/>
      <c r="DD244" s="323"/>
      <c r="DE244" s="323"/>
      <c r="DF244" s="323"/>
      <c r="DG244" s="323"/>
      <c r="DH244" s="323"/>
      <c r="DI244" s="323"/>
      <c r="DJ244" s="323"/>
      <c r="DK244" s="323"/>
      <c r="DL244" s="323"/>
      <c r="DM244" s="323"/>
      <c r="DN244" s="323"/>
      <c r="DO244" s="323"/>
      <c r="DP244" s="323"/>
      <c r="DQ244" s="323"/>
      <c r="DR244" s="323"/>
      <c r="DS244" s="323"/>
      <c r="DT244" s="323"/>
      <c r="DU244" s="323"/>
      <c r="DV244" s="323"/>
      <c r="DW244" s="323"/>
      <c r="DX244" s="323"/>
      <c r="DY244" s="323"/>
      <c r="DZ244" s="323"/>
      <c r="EA244" s="323"/>
      <c r="EB244" s="323"/>
      <c r="EC244" s="323"/>
      <c r="ED244" s="323"/>
      <c r="EE244" s="323"/>
      <c r="EF244" s="323"/>
      <c r="EG244" s="323"/>
      <c r="EH244" s="323"/>
      <c r="EI244" s="323"/>
      <c r="EJ244" s="323"/>
      <c r="EK244" s="323"/>
      <c r="EL244" s="323"/>
      <c r="EM244" s="323"/>
      <c r="EN244" s="323"/>
      <c r="EO244" s="323"/>
      <c r="EP244" s="323"/>
      <c r="EQ244" s="323"/>
      <c r="ER244" s="323"/>
      <c r="ES244" s="323"/>
      <c r="ET244" s="323"/>
      <c r="EU244" s="323"/>
      <c r="EV244" s="323"/>
      <c r="EW244" s="323"/>
      <c r="EX244" s="323"/>
      <c r="EY244" s="323"/>
      <c r="EZ244" s="323"/>
      <c r="FA244" s="323"/>
      <c r="FB244" s="323"/>
      <c r="FC244" s="323"/>
    </row>
    <row r="245" spans="2:159" s="331" customFormat="1" x14ac:dyDescent="0.2">
      <c r="B245" s="247"/>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c r="DA245" s="323"/>
      <c r="DB245" s="323"/>
      <c r="DC245" s="323"/>
      <c r="DD245" s="323"/>
      <c r="DE245" s="323"/>
      <c r="DF245" s="323"/>
      <c r="DG245" s="323"/>
      <c r="DH245" s="323"/>
      <c r="DI245" s="323"/>
      <c r="DJ245" s="323"/>
      <c r="DK245" s="323"/>
      <c r="DL245" s="323"/>
      <c r="DM245" s="323"/>
      <c r="DN245" s="323"/>
      <c r="DO245" s="323"/>
      <c r="DP245" s="323"/>
      <c r="DQ245" s="323"/>
      <c r="DR245" s="323"/>
      <c r="DS245" s="323"/>
      <c r="DT245" s="323"/>
      <c r="DU245" s="323"/>
      <c r="DV245" s="323"/>
      <c r="DW245" s="323"/>
      <c r="DX245" s="323"/>
      <c r="DY245" s="323"/>
      <c r="DZ245" s="323"/>
      <c r="EA245" s="323"/>
      <c r="EB245" s="323"/>
      <c r="EC245" s="323"/>
      <c r="ED245" s="323"/>
      <c r="EE245" s="323"/>
      <c r="EF245" s="323"/>
      <c r="EG245" s="323"/>
      <c r="EH245" s="323"/>
      <c r="EI245" s="323"/>
      <c r="EJ245" s="323"/>
      <c r="EK245" s="323"/>
      <c r="EL245" s="323"/>
      <c r="EM245" s="323"/>
      <c r="EN245" s="323"/>
      <c r="EO245" s="323"/>
      <c r="EP245" s="323"/>
      <c r="EQ245" s="323"/>
      <c r="ER245" s="323"/>
      <c r="ES245" s="323"/>
      <c r="ET245" s="323"/>
      <c r="EU245" s="323"/>
      <c r="EV245" s="323"/>
      <c r="EW245" s="323"/>
      <c r="EX245" s="323"/>
      <c r="EY245" s="323"/>
      <c r="EZ245" s="323"/>
      <c r="FA245" s="323"/>
      <c r="FB245" s="323"/>
      <c r="FC245" s="323"/>
    </row>
    <row r="246" spans="2:159" s="331" customFormat="1" x14ac:dyDescent="0.2">
      <c r="B246" s="247"/>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c r="DA246" s="323"/>
      <c r="DB246" s="323"/>
      <c r="DC246" s="323"/>
      <c r="DD246" s="323"/>
      <c r="DE246" s="323"/>
      <c r="DF246" s="323"/>
      <c r="DG246" s="323"/>
      <c r="DH246" s="323"/>
      <c r="DI246" s="323"/>
      <c r="DJ246" s="323"/>
      <c r="DK246" s="323"/>
      <c r="DL246" s="323"/>
      <c r="DM246" s="323"/>
      <c r="DN246" s="323"/>
      <c r="DO246" s="323"/>
      <c r="DP246" s="323"/>
      <c r="DQ246" s="323"/>
      <c r="DR246" s="323"/>
      <c r="DS246" s="323"/>
      <c r="DT246" s="323"/>
      <c r="DU246" s="323"/>
      <c r="DV246" s="323"/>
      <c r="DW246" s="323"/>
      <c r="DX246" s="323"/>
      <c r="DY246" s="323"/>
      <c r="DZ246" s="323"/>
      <c r="EA246" s="323"/>
      <c r="EB246" s="323"/>
      <c r="EC246" s="323"/>
      <c r="ED246" s="323"/>
      <c r="EE246" s="323"/>
      <c r="EF246" s="323"/>
      <c r="EG246" s="323"/>
      <c r="EH246" s="323"/>
      <c r="EI246" s="323"/>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row>
    <row r="247" spans="2:159" s="331" customFormat="1" x14ac:dyDescent="0.2">
      <c r="B247" s="247"/>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c r="AL247" s="323"/>
      <c r="AM247" s="323"/>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c r="DA247" s="323"/>
      <c r="DB247" s="323"/>
      <c r="DC247" s="323"/>
      <c r="DD247" s="323"/>
      <c r="DE247" s="323"/>
      <c r="DF247" s="323"/>
      <c r="DG247" s="323"/>
      <c r="DH247" s="323"/>
      <c r="DI247" s="323"/>
      <c r="DJ247" s="323"/>
      <c r="DK247" s="323"/>
      <c r="DL247" s="323"/>
      <c r="DM247" s="323"/>
      <c r="DN247" s="323"/>
      <c r="DO247" s="323"/>
      <c r="DP247" s="323"/>
      <c r="DQ247" s="323"/>
      <c r="DR247" s="323"/>
      <c r="DS247" s="323"/>
      <c r="DT247" s="323"/>
      <c r="DU247" s="323"/>
      <c r="DV247" s="323"/>
      <c r="DW247" s="323"/>
      <c r="DX247" s="323"/>
      <c r="DY247" s="323"/>
      <c r="DZ247" s="323"/>
      <c r="EA247" s="323"/>
      <c r="EB247" s="323"/>
      <c r="EC247" s="323"/>
      <c r="ED247" s="323"/>
      <c r="EE247" s="323"/>
      <c r="EF247" s="323"/>
      <c r="EG247" s="323"/>
      <c r="EH247" s="323"/>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row>
    <row r="248" spans="2:159" s="331" customFormat="1" x14ac:dyDescent="0.2">
      <c r="B248" s="247"/>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c r="BJ248" s="323"/>
      <c r="BK248" s="323"/>
      <c r="BL248" s="323"/>
      <c r="BM248" s="323"/>
      <c r="BN248" s="323"/>
      <c r="BO248" s="323"/>
      <c r="BP248" s="323"/>
      <c r="BQ248" s="323"/>
      <c r="BR248" s="323"/>
      <c r="BS248" s="323"/>
      <c r="BT248" s="323"/>
      <c r="BU248" s="323"/>
      <c r="BV248" s="323"/>
      <c r="BW248" s="323"/>
      <c r="BX248" s="323"/>
      <c r="BY248" s="323"/>
      <c r="BZ248" s="323"/>
      <c r="CA248" s="323"/>
      <c r="CB248" s="323"/>
      <c r="CC248" s="323"/>
      <c r="CD248" s="323"/>
      <c r="CE248" s="323"/>
      <c r="CF248" s="323"/>
      <c r="CG248" s="323"/>
      <c r="CH248" s="323"/>
      <c r="CI248" s="323"/>
      <c r="CJ248" s="323"/>
      <c r="CK248" s="323"/>
      <c r="CL248" s="323"/>
      <c r="CM248" s="323"/>
      <c r="CN248" s="323"/>
      <c r="CO248" s="323"/>
      <c r="CP248" s="323"/>
      <c r="CQ248" s="323"/>
      <c r="CR248" s="323"/>
      <c r="CS248" s="323"/>
      <c r="CT248" s="323"/>
      <c r="CU248" s="323"/>
      <c r="CV248" s="323"/>
      <c r="CW248" s="323"/>
      <c r="CX248" s="323"/>
      <c r="CY248" s="323"/>
      <c r="CZ248" s="323"/>
      <c r="DA248" s="323"/>
      <c r="DB248" s="323"/>
      <c r="DC248" s="323"/>
      <c r="DD248" s="323"/>
      <c r="DE248" s="323"/>
      <c r="DF248" s="323"/>
      <c r="DG248" s="323"/>
      <c r="DH248" s="323"/>
      <c r="DI248" s="323"/>
      <c r="DJ248" s="323"/>
      <c r="DK248" s="323"/>
      <c r="DL248" s="323"/>
      <c r="DM248" s="323"/>
      <c r="DN248" s="323"/>
      <c r="DO248" s="323"/>
      <c r="DP248" s="323"/>
      <c r="DQ248" s="323"/>
      <c r="DR248" s="323"/>
      <c r="DS248" s="323"/>
      <c r="DT248" s="323"/>
      <c r="DU248" s="323"/>
      <c r="DV248" s="323"/>
      <c r="DW248" s="323"/>
      <c r="DX248" s="323"/>
      <c r="DY248" s="323"/>
      <c r="DZ248" s="323"/>
      <c r="EA248" s="323"/>
      <c r="EB248" s="323"/>
      <c r="EC248" s="323"/>
      <c r="ED248" s="323"/>
      <c r="EE248" s="323"/>
      <c r="EF248" s="323"/>
      <c r="EG248" s="323"/>
      <c r="EH248" s="323"/>
      <c r="EI248" s="323"/>
      <c r="EJ248" s="323"/>
      <c r="EK248" s="323"/>
      <c r="EL248" s="323"/>
      <c r="EM248" s="323"/>
      <c r="EN248" s="323"/>
      <c r="EO248" s="323"/>
      <c r="EP248" s="323"/>
      <c r="EQ248" s="323"/>
      <c r="ER248" s="323"/>
      <c r="ES248" s="323"/>
      <c r="ET248" s="323"/>
      <c r="EU248" s="323"/>
      <c r="EV248" s="323"/>
      <c r="EW248" s="323"/>
      <c r="EX248" s="323"/>
      <c r="EY248" s="323"/>
      <c r="EZ248" s="323"/>
      <c r="FA248" s="323"/>
      <c r="FB248" s="323"/>
      <c r="FC248" s="323"/>
    </row>
    <row r="249" spans="2:159" s="331" customFormat="1" x14ac:dyDescent="0.2">
      <c r="B249" s="247"/>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c r="BJ249" s="323"/>
      <c r="BK249" s="323"/>
      <c r="BL249" s="323"/>
      <c r="BM249" s="323"/>
      <c r="BN249" s="323"/>
      <c r="BO249" s="323"/>
      <c r="BP249" s="323"/>
      <c r="BQ249" s="323"/>
      <c r="BR249" s="323"/>
      <c r="BS249" s="323"/>
      <c r="BT249" s="323"/>
      <c r="BU249" s="323"/>
      <c r="BV249" s="323"/>
      <c r="BW249" s="323"/>
      <c r="BX249" s="323"/>
      <c r="BY249" s="323"/>
      <c r="BZ249" s="323"/>
      <c r="CA249" s="323"/>
      <c r="CB249" s="323"/>
      <c r="CC249" s="323"/>
      <c r="CD249" s="323"/>
      <c r="CE249" s="323"/>
      <c r="CF249" s="323"/>
      <c r="CG249" s="323"/>
      <c r="CH249" s="323"/>
      <c r="CI249" s="323"/>
      <c r="CJ249" s="323"/>
      <c r="CK249" s="323"/>
      <c r="CL249" s="323"/>
      <c r="CM249" s="323"/>
      <c r="CN249" s="323"/>
      <c r="CO249" s="323"/>
      <c r="CP249" s="323"/>
      <c r="CQ249" s="323"/>
      <c r="CR249" s="323"/>
      <c r="CS249" s="323"/>
      <c r="CT249" s="323"/>
      <c r="CU249" s="323"/>
      <c r="CV249" s="323"/>
      <c r="CW249" s="323"/>
      <c r="CX249" s="323"/>
      <c r="CY249" s="323"/>
      <c r="CZ249" s="323"/>
      <c r="DA249" s="323"/>
      <c r="DB249" s="323"/>
      <c r="DC249" s="323"/>
      <c r="DD249" s="323"/>
      <c r="DE249" s="323"/>
      <c r="DF249" s="323"/>
      <c r="DG249" s="323"/>
      <c r="DH249" s="323"/>
      <c r="DI249" s="323"/>
      <c r="DJ249" s="323"/>
      <c r="DK249" s="323"/>
      <c r="DL249" s="323"/>
      <c r="DM249" s="323"/>
      <c r="DN249" s="323"/>
      <c r="DO249" s="323"/>
      <c r="DP249" s="323"/>
      <c r="DQ249" s="323"/>
      <c r="DR249" s="323"/>
      <c r="DS249" s="323"/>
      <c r="DT249" s="323"/>
      <c r="DU249" s="323"/>
      <c r="DV249" s="323"/>
      <c r="DW249" s="323"/>
      <c r="DX249" s="323"/>
      <c r="DY249" s="323"/>
      <c r="DZ249" s="323"/>
      <c r="EA249" s="323"/>
      <c r="EB249" s="323"/>
      <c r="EC249" s="323"/>
      <c r="ED249" s="323"/>
      <c r="EE249" s="323"/>
      <c r="EF249" s="323"/>
      <c r="EG249" s="323"/>
      <c r="EH249" s="323"/>
      <c r="EI249" s="323"/>
      <c r="EJ249" s="323"/>
      <c r="EK249" s="323"/>
      <c r="EL249" s="323"/>
      <c r="EM249" s="323"/>
      <c r="EN249" s="323"/>
      <c r="EO249" s="323"/>
      <c r="EP249" s="323"/>
      <c r="EQ249" s="323"/>
      <c r="ER249" s="323"/>
      <c r="ES249" s="323"/>
      <c r="ET249" s="323"/>
      <c r="EU249" s="323"/>
      <c r="EV249" s="323"/>
      <c r="EW249" s="323"/>
      <c r="EX249" s="323"/>
      <c r="EY249" s="323"/>
      <c r="EZ249" s="323"/>
      <c r="FA249" s="323"/>
      <c r="FB249" s="323"/>
      <c r="FC249" s="323"/>
    </row>
    <row r="250" spans="2:159" s="331" customFormat="1" x14ac:dyDescent="0.2">
      <c r="B250" s="247"/>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323"/>
      <c r="BU250" s="323"/>
      <c r="BV250" s="323"/>
      <c r="BW250" s="323"/>
      <c r="BX250" s="323"/>
      <c r="BY250" s="323"/>
      <c r="BZ250" s="323"/>
      <c r="CA250" s="323"/>
      <c r="CB250" s="323"/>
      <c r="CC250" s="323"/>
      <c r="CD250" s="323"/>
      <c r="CE250" s="323"/>
      <c r="CF250" s="323"/>
      <c r="CG250" s="323"/>
      <c r="CH250" s="323"/>
      <c r="CI250" s="323"/>
      <c r="CJ250" s="323"/>
      <c r="CK250" s="323"/>
      <c r="CL250" s="323"/>
      <c r="CM250" s="323"/>
      <c r="CN250" s="323"/>
      <c r="CO250" s="323"/>
      <c r="CP250" s="323"/>
      <c r="CQ250" s="323"/>
      <c r="CR250" s="323"/>
      <c r="CS250" s="323"/>
      <c r="CT250" s="323"/>
      <c r="CU250" s="323"/>
      <c r="CV250" s="323"/>
      <c r="CW250" s="323"/>
      <c r="CX250" s="323"/>
      <c r="CY250" s="323"/>
      <c r="CZ250" s="323"/>
      <c r="DA250" s="323"/>
      <c r="DB250" s="323"/>
      <c r="DC250" s="323"/>
      <c r="DD250" s="323"/>
      <c r="DE250" s="323"/>
      <c r="DF250" s="323"/>
      <c r="DG250" s="323"/>
      <c r="DH250" s="323"/>
      <c r="DI250" s="323"/>
      <c r="DJ250" s="323"/>
      <c r="DK250" s="323"/>
      <c r="DL250" s="323"/>
      <c r="DM250" s="323"/>
      <c r="DN250" s="323"/>
      <c r="DO250" s="323"/>
      <c r="DP250" s="323"/>
      <c r="DQ250" s="323"/>
      <c r="DR250" s="323"/>
      <c r="DS250" s="323"/>
      <c r="DT250" s="323"/>
      <c r="DU250" s="323"/>
      <c r="DV250" s="323"/>
      <c r="DW250" s="323"/>
      <c r="DX250" s="323"/>
      <c r="DY250" s="323"/>
      <c r="DZ250" s="323"/>
      <c r="EA250" s="323"/>
      <c r="EB250" s="323"/>
      <c r="EC250" s="323"/>
      <c r="ED250" s="323"/>
      <c r="EE250" s="323"/>
      <c r="EF250" s="323"/>
      <c r="EG250" s="323"/>
      <c r="EH250" s="323"/>
      <c r="EI250" s="323"/>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row>
    <row r="251" spans="2:159" s="331" customFormat="1" x14ac:dyDescent="0.2">
      <c r="B251" s="247"/>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323"/>
      <c r="BU251" s="323"/>
      <c r="BV251" s="323"/>
      <c r="BW251" s="323"/>
      <c r="BX251" s="323"/>
      <c r="BY251" s="323"/>
      <c r="BZ251" s="323"/>
      <c r="CA251" s="323"/>
      <c r="CB251" s="323"/>
      <c r="CC251" s="323"/>
      <c r="CD251" s="323"/>
      <c r="CE251" s="323"/>
      <c r="CF251" s="323"/>
      <c r="CG251" s="323"/>
      <c r="CH251" s="323"/>
      <c r="CI251" s="323"/>
      <c r="CJ251" s="323"/>
      <c r="CK251" s="323"/>
      <c r="CL251" s="323"/>
      <c r="CM251" s="323"/>
      <c r="CN251" s="323"/>
      <c r="CO251" s="323"/>
      <c r="CP251" s="323"/>
      <c r="CQ251" s="323"/>
      <c r="CR251" s="323"/>
      <c r="CS251" s="323"/>
      <c r="CT251" s="323"/>
      <c r="CU251" s="323"/>
      <c r="CV251" s="323"/>
      <c r="CW251" s="323"/>
      <c r="CX251" s="323"/>
      <c r="CY251" s="323"/>
      <c r="CZ251" s="323"/>
      <c r="DA251" s="323"/>
      <c r="DB251" s="323"/>
      <c r="DC251" s="323"/>
      <c r="DD251" s="323"/>
      <c r="DE251" s="323"/>
      <c r="DF251" s="323"/>
      <c r="DG251" s="323"/>
      <c r="DH251" s="323"/>
      <c r="DI251" s="323"/>
      <c r="DJ251" s="323"/>
      <c r="DK251" s="323"/>
      <c r="DL251" s="323"/>
      <c r="DM251" s="323"/>
      <c r="DN251" s="323"/>
      <c r="DO251" s="323"/>
      <c r="DP251" s="323"/>
      <c r="DQ251" s="323"/>
      <c r="DR251" s="323"/>
      <c r="DS251" s="323"/>
      <c r="DT251" s="323"/>
      <c r="DU251" s="323"/>
      <c r="DV251" s="323"/>
      <c r="DW251" s="323"/>
      <c r="DX251" s="323"/>
      <c r="DY251" s="323"/>
      <c r="DZ251" s="323"/>
      <c r="EA251" s="323"/>
      <c r="EB251" s="323"/>
      <c r="EC251" s="323"/>
      <c r="ED251" s="323"/>
      <c r="EE251" s="323"/>
      <c r="EF251" s="323"/>
      <c r="EG251" s="323"/>
      <c r="EH251" s="323"/>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row>
    <row r="252" spans="2:159" s="331" customFormat="1" x14ac:dyDescent="0.2">
      <c r="B252" s="247"/>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c r="AL252" s="323"/>
      <c r="AM252" s="323"/>
      <c r="AN252" s="323"/>
      <c r="AO252" s="323"/>
      <c r="AP252" s="323"/>
      <c r="AQ252" s="323"/>
      <c r="AR252" s="323"/>
      <c r="AS252" s="323"/>
      <c r="AT252" s="323"/>
      <c r="AU252" s="323"/>
      <c r="AV252" s="323"/>
      <c r="AW252" s="323"/>
      <c r="AX252" s="323"/>
      <c r="AY252" s="323"/>
      <c r="AZ252" s="323"/>
      <c r="BA252" s="323"/>
      <c r="BB252" s="323"/>
      <c r="BC252" s="323"/>
      <c r="BD252" s="323"/>
      <c r="BE252" s="323"/>
      <c r="BF252" s="323"/>
      <c r="BG252" s="323"/>
      <c r="BH252" s="323"/>
      <c r="BI252" s="323"/>
      <c r="BJ252" s="323"/>
      <c r="BK252" s="323"/>
      <c r="BL252" s="323"/>
      <c r="BM252" s="323"/>
      <c r="BN252" s="323"/>
      <c r="BO252" s="323"/>
      <c r="BP252" s="323"/>
      <c r="BQ252" s="323"/>
      <c r="BR252" s="323"/>
      <c r="BS252" s="323"/>
      <c r="BT252" s="323"/>
      <c r="BU252" s="323"/>
      <c r="BV252" s="323"/>
      <c r="BW252" s="323"/>
      <c r="BX252" s="323"/>
      <c r="BY252" s="323"/>
      <c r="BZ252" s="323"/>
      <c r="CA252" s="323"/>
      <c r="CB252" s="323"/>
      <c r="CC252" s="323"/>
      <c r="CD252" s="323"/>
      <c r="CE252" s="323"/>
      <c r="CF252" s="323"/>
      <c r="CG252" s="323"/>
      <c r="CH252" s="323"/>
      <c r="CI252" s="323"/>
      <c r="CJ252" s="323"/>
      <c r="CK252" s="323"/>
      <c r="CL252" s="323"/>
      <c r="CM252" s="323"/>
      <c r="CN252" s="323"/>
      <c r="CO252" s="323"/>
      <c r="CP252" s="323"/>
      <c r="CQ252" s="323"/>
      <c r="CR252" s="323"/>
      <c r="CS252" s="323"/>
      <c r="CT252" s="323"/>
      <c r="CU252" s="323"/>
      <c r="CV252" s="323"/>
      <c r="CW252" s="323"/>
      <c r="CX252" s="323"/>
      <c r="CY252" s="323"/>
      <c r="CZ252" s="323"/>
      <c r="DA252" s="323"/>
      <c r="DB252" s="323"/>
      <c r="DC252" s="323"/>
      <c r="DD252" s="323"/>
      <c r="DE252" s="323"/>
      <c r="DF252" s="323"/>
      <c r="DG252" s="323"/>
      <c r="DH252" s="323"/>
      <c r="DI252" s="323"/>
      <c r="DJ252" s="323"/>
      <c r="DK252" s="323"/>
      <c r="DL252" s="323"/>
      <c r="DM252" s="323"/>
      <c r="DN252" s="323"/>
      <c r="DO252" s="323"/>
      <c r="DP252" s="323"/>
      <c r="DQ252" s="323"/>
      <c r="DR252" s="323"/>
      <c r="DS252" s="323"/>
      <c r="DT252" s="323"/>
      <c r="DU252" s="323"/>
      <c r="DV252" s="323"/>
      <c r="DW252" s="323"/>
      <c r="DX252" s="323"/>
      <c r="DY252" s="323"/>
      <c r="DZ252" s="323"/>
      <c r="EA252" s="323"/>
      <c r="EB252" s="323"/>
      <c r="EC252" s="323"/>
      <c r="ED252" s="323"/>
      <c r="EE252" s="323"/>
      <c r="EF252" s="323"/>
      <c r="EG252" s="323"/>
      <c r="EH252" s="323"/>
      <c r="EI252" s="323"/>
      <c r="EJ252" s="323"/>
      <c r="EK252" s="323"/>
      <c r="EL252" s="323"/>
      <c r="EM252" s="323"/>
      <c r="EN252" s="323"/>
      <c r="EO252" s="323"/>
      <c r="EP252" s="323"/>
      <c r="EQ252" s="323"/>
      <c r="ER252" s="323"/>
      <c r="ES252" s="323"/>
      <c r="ET252" s="323"/>
      <c r="EU252" s="323"/>
      <c r="EV252" s="323"/>
      <c r="EW252" s="323"/>
      <c r="EX252" s="323"/>
      <c r="EY252" s="323"/>
      <c r="EZ252" s="323"/>
      <c r="FA252" s="323"/>
      <c r="FB252" s="323"/>
      <c r="FC252" s="323"/>
    </row>
    <row r="253" spans="2:159" s="331" customFormat="1" x14ac:dyDescent="0.2">
      <c r="B253" s="247"/>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3"/>
      <c r="AY253" s="323"/>
      <c r="AZ253" s="323"/>
      <c r="BA253" s="323"/>
      <c r="BB253" s="323"/>
      <c r="BC253" s="323"/>
      <c r="BD253" s="323"/>
      <c r="BE253" s="323"/>
      <c r="BF253" s="323"/>
      <c r="BG253" s="323"/>
      <c r="BH253" s="323"/>
      <c r="BI253" s="323"/>
      <c r="BJ253" s="323"/>
      <c r="BK253" s="323"/>
      <c r="BL253" s="323"/>
      <c r="BM253" s="323"/>
      <c r="BN253" s="323"/>
      <c r="BO253" s="323"/>
      <c r="BP253" s="323"/>
      <c r="BQ253" s="323"/>
      <c r="BR253" s="323"/>
      <c r="BS253" s="323"/>
      <c r="BT253" s="323"/>
      <c r="BU253" s="323"/>
      <c r="BV253" s="323"/>
      <c r="BW253" s="323"/>
      <c r="BX253" s="323"/>
      <c r="BY253" s="323"/>
      <c r="BZ253" s="323"/>
      <c r="CA253" s="323"/>
      <c r="CB253" s="323"/>
      <c r="CC253" s="323"/>
      <c r="CD253" s="323"/>
      <c r="CE253" s="323"/>
      <c r="CF253" s="323"/>
      <c r="CG253" s="323"/>
      <c r="CH253" s="323"/>
      <c r="CI253" s="323"/>
      <c r="CJ253" s="323"/>
      <c r="CK253" s="323"/>
      <c r="CL253" s="323"/>
      <c r="CM253" s="323"/>
      <c r="CN253" s="323"/>
      <c r="CO253" s="323"/>
      <c r="CP253" s="323"/>
      <c r="CQ253" s="323"/>
      <c r="CR253" s="323"/>
      <c r="CS253" s="323"/>
      <c r="CT253" s="323"/>
      <c r="CU253" s="323"/>
      <c r="CV253" s="323"/>
      <c r="CW253" s="323"/>
      <c r="CX253" s="323"/>
      <c r="CY253" s="323"/>
      <c r="CZ253" s="323"/>
      <c r="DA253" s="323"/>
      <c r="DB253" s="323"/>
      <c r="DC253" s="323"/>
      <c r="DD253" s="323"/>
      <c r="DE253" s="323"/>
      <c r="DF253" s="323"/>
      <c r="DG253" s="323"/>
      <c r="DH253" s="323"/>
      <c r="DI253" s="323"/>
      <c r="DJ253" s="323"/>
      <c r="DK253" s="323"/>
      <c r="DL253" s="323"/>
      <c r="DM253" s="323"/>
      <c r="DN253" s="323"/>
      <c r="DO253" s="323"/>
      <c r="DP253" s="323"/>
      <c r="DQ253" s="323"/>
      <c r="DR253" s="323"/>
      <c r="DS253" s="323"/>
      <c r="DT253" s="323"/>
      <c r="DU253" s="323"/>
      <c r="DV253" s="323"/>
      <c r="DW253" s="323"/>
      <c r="DX253" s="323"/>
      <c r="DY253" s="323"/>
      <c r="DZ253" s="323"/>
      <c r="EA253" s="323"/>
      <c r="EB253" s="323"/>
      <c r="EC253" s="323"/>
      <c r="ED253" s="323"/>
      <c r="EE253" s="323"/>
      <c r="EF253" s="323"/>
      <c r="EG253" s="323"/>
      <c r="EH253" s="323"/>
      <c r="EI253" s="323"/>
      <c r="EJ253" s="323"/>
      <c r="EK253" s="323"/>
      <c r="EL253" s="323"/>
      <c r="EM253" s="323"/>
      <c r="EN253" s="323"/>
      <c r="EO253" s="323"/>
      <c r="EP253" s="323"/>
      <c r="EQ253" s="323"/>
      <c r="ER253" s="323"/>
      <c r="ES253" s="323"/>
      <c r="ET253" s="323"/>
      <c r="EU253" s="323"/>
      <c r="EV253" s="323"/>
      <c r="EW253" s="323"/>
      <c r="EX253" s="323"/>
      <c r="EY253" s="323"/>
      <c r="EZ253" s="323"/>
      <c r="FA253" s="323"/>
      <c r="FB253" s="323"/>
      <c r="FC253" s="323"/>
    </row>
    <row r="254" spans="2:159" s="331" customFormat="1" x14ac:dyDescent="0.2">
      <c r="B254" s="247"/>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323"/>
      <c r="AO254" s="323"/>
      <c r="AP254" s="323"/>
      <c r="AQ254" s="323"/>
      <c r="AR254" s="323"/>
      <c r="AS254" s="323"/>
      <c r="AT254" s="323"/>
      <c r="AU254" s="323"/>
      <c r="AV254" s="323"/>
      <c r="AW254" s="323"/>
      <c r="AX254" s="323"/>
      <c r="AY254" s="323"/>
      <c r="AZ254" s="323"/>
      <c r="BA254" s="323"/>
      <c r="BB254" s="323"/>
      <c r="BC254" s="323"/>
      <c r="BD254" s="323"/>
      <c r="BE254" s="323"/>
      <c r="BF254" s="323"/>
      <c r="BG254" s="323"/>
      <c r="BH254" s="323"/>
      <c r="BI254" s="323"/>
      <c r="BJ254" s="323"/>
      <c r="BK254" s="323"/>
      <c r="BL254" s="323"/>
      <c r="BM254" s="323"/>
      <c r="BN254" s="323"/>
      <c r="BO254" s="323"/>
      <c r="BP254" s="323"/>
      <c r="BQ254" s="323"/>
      <c r="BR254" s="323"/>
      <c r="BS254" s="323"/>
      <c r="BT254" s="323"/>
      <c r="BU254" s="323"/>
      <c r="BV254" s="323"/>
      <c r="BW254" s="323"/>
      <c r="BX254" s="323"/>
      <c r="BY254" s="323"/>
      <c r="BZ254" s="323"/>
      <c r="CA254" s="323"/>
      <c r="CB254" s="323"/>
      <c r="CC254" s="323"/>
      <c r="CD254" s="323"/>
      <c r="CE254" s="323"/>
      <c r="CF254" s="323"/>
      <c r="CG254" s="323"/>
      <c r="CH254" s="323"/>
      <c r="CI254" s="323"/>
      <c r="CJ254" s="323"/>
      <c r="CK254" s="323"/>
      <c r="CL254" s="323"/>
      <c r="CM254" s="323"/>
      <c r="CN254" s="323"/>
      <c r="CO254" s="323"/>
      <c r="CP254" s="323"/>
      <c r="CQ254" s="323"/>
      <c r="CR254" s="323"/>
      <c r="CS254" s="323"/>
      <c r="CT254" s="323"/>
      <c r="CU254" s="323"/>
      <c r="CV254" s="323"/>
      <c r="CW254" s="323"/>
      <c r="CX254" s="323"/>
      <c r="CY254" s="323"/>
      <c r="CZ254" s="323"/>
      <c r="DA254" s="323"/>
      <c r="DB254" s="323"/>
      <c r="DC254" s="323"/>
      <c r="DD254" s="323"/>
      <c r="DE254" s="323"/>
      <c r="DF254" s="323"/>
      <c r="DG254" s="323"/>
      <c r="DH254" s="323"/>
      <c r="DI254" s="323"/>
      <c r="DJ254" s="323"/>
      <c r="DK254" s="323"/>
      <c r="DL254" s="323"/>
      <c r="DM254" s="323"/>
      <c r="DN254" s="323"/>
      <c r="DO254" s="323"/>
      <c r="DP254" s="323"/>
      <c r="DQ254" s="323"/>
      <c r="DR254" s="323"/>
      <c r="DS254" s="323"/>
      <c r="DT254" s="323"/>
      <c r="DU254" s="323"/>
      <c r="DV254" s="323"/>
      <c r="DW254" s="323"/>
      <c r="DX254" s="323"/>
      <c r="DY254" s="323"/>
      <c r="DZ254" s="323"/>
      <c r="EA254" s="323"/>
      <c r="EB254" s="323"/>
      <c r="EC254" s="323"/>
      <c r="ED254" s="323"/>
      <c r="EE254" s="323"/>
      <c r="EF254" s="323"/>
      <c r="EG254" s="323"/>
      <c r="EH254" s="323"/>
      <c r="EI254" s="323"/>
      <c r="EJ254" s="323"/>
      <c r="EK254" s="323"/>
      <c r="EL254" s="323"/>
      <c r="EM254" s="323"/>
      <c r="EN254" s="323"/>
      <c r="EO254" s="323"/>
      <c r="EP254" s="323"/>
      <c r="EQ254" s="323"/>
      <c r="ER254" s="323"/>
      <c r="ES254" s="323"/>
      <c r="ET254" s="323"/>
      <c r="EU254" s="323"/>
      <c r="EV254" s="323"/>
      <c r="EW254" s="323"/>
      <c r="EX254" s="323"/>
      <c r="EY254" s="323"/>
      <c r="EZ254" s="323"/>
      <c r="FA254" s="323"/>
      <c r="FB254" s="323"/>
      <c r="FC254" s="323"/>
    </row>
    <row r="255" spans="2:159" s="331" customFormat="1" x14ac:dyDescent="0.2">
      <c r="B255" s="247"/>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c r="AL255" s="323"/>
      <c r="AM255" s="323"/>
      <c r="AN255" s="323"/>
      <c r="AO255" s="323"/>
      <c r="AP255" s="323"/>
      <c r="AQ255" s="323"/>
      <c r="AR255" s="323"/>
      <c r="AS255" s="323"/>
      <c r="AT255" s="323"/>
      <c r="AU255" s="323"/>
      <c r="AV255" s="323"/>
      <c r="AW255" s="323"/>
      <c r="AX255" s="323"/>
      <c r="AY255" s="323"/>
      <c r="AZ255" s="323"/>
      <c r="BA255" s="323"/>
      <c r="BB255" s="323"/>
      <c r="BC255" s="323"/>
      <c r="BD255" s="323"/>
      <c r="BE255" s="323"/>
      <c r="BF255" s="323"/>
      <c r="BG255" s="323"/>
      <c r="BH255" s="323"/>
      <c r="BI255" s="323"/>
      <c r="BJ255" s="323"/>
      <c r="BK255" s="323"/>
      <c r="BL255" s="323"/>
      <c r="BM255" s="323"/>
      <c r="BN255" s="323"/>
      <c r="BO255" s="323"/>
      <c r="BP255" s="323"/>
      <c r="BQ255" s="323"/>
      <c r="BR255" s="323"/>
      <c r="BS255" s="323"/>
      <c r="BT255" s="323"/>
      <c r="BU255" s="323"/>
      <c r="BV255" s="323"/>
      <c r="BW255" s="323"/>
      <c r="BX255" s="323"/>
      <c r="BY255" s="323"/>
      <c r="BZ255" s="323"/>
      <c r="CA255" s="323"/>
      <c r="CB255" s="323"/>
      <c r="CC255" s="323"/>
      <c r="CD255" s="323"/>
      <c r="CE255" s="323"/>
      <c r="CF255" s="323"/>
      <c r="CG255" s="323"/>
      <c r="CH255" s="323"/>
      <c r="CI255" s="323"/>
      <c r="CJ255" s="323"/>
      <c r="CK255" s="323"/>
      <c r="CL255" s="323"/>
      <c r="CM255" s="323"/>
      <c r="CN255" s="323"/>
      <c r="CO255" s="323"/>
      <c r="CP255" s="323"/>
      <c r="CQ255" s="323"/>
      <c r="CR255" s="323"/>
      <c r="CS255" s="323"/>
      <c r="CT255" s="323"/>
      <c r="CU255" s="323"/>
      <c r="CV255" s="323"/>
      <c r="CW255" s="323"/>
      <c r="CX255" s="323"/>
      <c r="CY255" s="323"/>
      <c r="CZ255" s="323"/>
      <c r="DA255" s="323"/>
      <c r="DB255" s="323"/>
      <c r="DC255" s="323"/>
      <c r="DD255" s="323"/>
      <c r="DE255" s="323"/>
      <c r="DF255" s="323"/>
      <c r="DG255" s="323"/>
      <c r="DH255" s="323"/>
      <c r="DI255" s="323"/>
      <c r="DJ255" s="323"/>
      <c r="DK255" s="323"/>
      <c r="DL255" s="323"/>
      <c r="DM255" s="323"/>
      <c r="DN255" s="323"/>
      <c r="DO255" s="323"/>
      <c r="DP255" s="323"/>
      <c r="DQ255" s="323"/>
      <c r="DR255" s="323"/>
      <c r="DS255" s="323"/>
      <c r="DT255" s="323"/>
      <c r="DU255" s="323"/>
      <c r="DV255" s="323"/>
      <c r="DW255" s="323"/>
      <c r="DX255" s="323"/>
      <c r="DY255" s="323"/>
      <c r="DZ255" s="323"/>
      <c r="EA255" s="323"/>
      <c r="EB255" s="323"/>
      <c r="EC255" s="323"/>
      <c r="ED255" s="323"/>
      <c r="EE255" s="323"/>
      <c r="EF255" s="323"/>
      <c r="EG255" s="323"/>
      <c r="EH255" s="323"/>
      <c r="EI255" s="323"/>
      <c r="EJ255" s="323"/>
      <c r="EK255" s="323"/>
      <c r="EL255" s="323"/>
      <c r="EM255" s="323"/>
      <c r="EN255" s="323"/>
      <c r="EO255" s="323"/>
      <c r="EP255" s="323"/>
      <c r="EQ255" s="323"/>
      <c r="ER255" s="323"/>
      <c r="ES255" s="323"/>
      <c r="ET255" s="323"/>
      <c r="EU255" s="323"/>
      <c r="EV255" s="323"/>
      <c r="EW255" s="323"/>
      <c r="EX255" s="323"/>
      <c r="EY255" s="323"/>
      <c r="EZ255" s="323"/>
      <c r="FA255" s="323"/>
      <c r="FB255" s="323"/>
      <c r="FC255" s="323"/>
    </row>
    <row r="256" spans="2:159" s="331" customFormat="1" x14ac:dyDescent="0.2">
      <c r="B256" s="247"/>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c r="AO256" s="323"/>
      <c r="AP256" s="323"/>
      <c r="AQ256" s="323"/>
      <c r="AR256" s="323"/>
      <c r="AS256" s="323"/>
      <c r="AT256" s="323"/>
      <c r="AU256" s="323"/>
      <c r="AV256" s="323"/>
      <c r="AW256" s="323"/>
      <c r="AX256" s="323"/>
      <c r="AY256" s="323"/>
      <c r="AZ256" s="323"/>
      <c r="BA256" s="323"/>
      <c r="BB256" s="323"/>
      <c r="BC256" s="323"/>
      <c r="BD256" s="323"/>
      <c r="BE256" s="323"/>
      <c r="BF256" s="323"/>
      <c r="BG256" s="323"/>
      <c r="BH256" s="323"/>
      <c r="BI256" s="323"/>
      <c r="BJ256" s="323"/>
      <c r="BK256" s="323"/>
      <c r="BL256" s="323"/>
      <c r="BM256" s="323"/>
      <c r="BN256" s="323"/>
      <c r="BO256" s="323"/>
      <c r="BP256" s="323"/>
      <c r="BQ256" s="323"/>
      <c r="BR256" s="323"/>
      <c r="BS256" s="323"/>
      <c r="BT256" s="323"/>
      <c r="BU256" s="323"/>
      <c r="BV256" s="323"/>
      <c r="BW256" s="323"/>
      <c r="BX256" s="323"/>
      <c r="BY256" s="323"/>
      <c r="BZ256" s="323"/>
      <c r="CA256" s="323"/>
      <c r="CB256" s="323"/>
      <c r="CC256" s="323"/>
      <c r="CD256" s="323"/>
      <c r="CE256" s="323"/>
      <c r="CF256" s="323"/>
      <c r="CG256" s="323"/>
      <c r="CH256" s="323"/>
      <c r="CI256" s="323"/>
      <c r="CJ256" s="323"/>
      <c r="CK256" s="323"/>
      <c r="CL256" s="323"/>
      <c r="CM256" s="323"/>
      <c r="CN256" s="323"/>
      <c r="CO256" s="323"/>
      <c r="CP256" s="323"/>
      <c r="CQ256" s="323"/>
      <c r="CR256" s="323"/>
      <c r="CS256" s="323"/>
      <c r="CT256" s="323"/>
      <c r="CU256" s="323"/>
      <c r="CV256" s="323"/>
      <c r="CW256" s="323"/>
      <c r="CX256" s="323"/>
      <c r="CY256" s="323"/>
      <c r="CZ256" s="323"/>
      <c r="DA256" s="323"/>
      <c r="DB256" s="323"/>
      <c r="DC256" s="323"/>
      <c r="DD256" s="323"/>
      <c r="DE256" s="323"/>
      <c r="DF256" s="323"/>
      <c r="DG256" s="323"/>
      <c r="DH256" s="323"/>
      <c r="DI256" s="323"/>
      <c r="DJ256" s="323"/>
      <c r="DK256" s="323"/>
      <c r="DL256" s="323"/>
      <c r="DM256" s="323"/>
      <c r="DN256" s="323"/>
      <c r="DO256" s="323"/>
      <c r="DP256" s="323"/>
      <c r="DQ256" s="323"/>
      <c r="DR256" s="323"/>
      <c r="DS256" s="323"/>
      <c r="DT256" s="323"/>
      <c r="DU256" s="323"/>
      <c r="DV256" s="323"/>
      <c r="DW256" s="323"/>
      <c r="DX256" s="323"/>
      <c r="DY256" s="323"/>
      <c r="DZ256" s="323"/>
      <c r="EA256" s="323"/>
      <c r="EB256" s="323"/>
      <c r="EC256" s="323"/>
      <c r="ED256" s="323"/>
      <c r="EE256" s="323"/>
      <c r="EF256" s="323"/>
      <c r="EG256" s="323"/>
      <c r="EH256" s="323"/>
      <c r="EI256" s="323"/>
      <c r="EJ256" s="323"/>
      <c r="EK256" s="323"/>
      <c r="EL256" s="323"/>
      <c r="EM256" s="323"/>
      <c r="EN256" s="323"/>
      <c r="EO256" s="323"/>
      <c r="EP256" s="323"/>
      <c r="EQ256" s="323"/>
      <c r="ER256" s="323"/>
      <c r="ES256" s="323"/>
      <c r="ET256" s="323"/>
      <c r="EU256" s="323"/>
      <c r="EV256" s="323"/>
      <c r="EW256" s="323"/>
      <c r="EX256" s="323"/>
      <c r="EY256" s="323"/>
      <c r="EZ256" s="323"/>
      <c r="FA256" s="323"/>
      <c r="FB256" s="323"/>
      <c r="FC256" s="323"/>
    </row>
    <row r="257" spans="2:159" s="331" customFormat="1" x14ac:dyDescent="0.2">
      <c r="B257" s="247"/>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3"/>
      <c r="AY257" s="323"/>
      <c r="AZ257" s="323"/>
      <c r="BA257" s="323"/>
      <c r="BB257" s="323"/>
      <c r="BC257" s="323"/>
      <c r="BD257" s="323"/>
      <c r="BE257" s="323"/>
      <c r="BF257" s="323"/>
      <c r="BG257" s="323"/>
      <c r="BH257" s="323"/>
      <c r="BI257" s="323"/>
      <c r="BJ257" s="323"/>
      <c r="BK257" s="323"/>
      <c r="BL257" s="323"/>
      <c r="BM257" s="323"/>
      <c r="BN257" s="323"/>
      <c r="BO257" s="323"/>
      <c r="BP257" s="323"/>
      <c r="BQ257" s="323"/>
      <c r="BR257" s="323"/>
      <c r="BS257" s="323"/>
      <c r="BT257" s="323"/>
      <c r="BU257" s="323"/>
      <c r="BV257" s="323"/>
      <c r="BW257" s="323"/>
      <c r="BX257" s="323"/>
      <c r="BY257" s="323"/>
      <c r="BZ257" s="323"/>
      <c r="CA257" s="323"/>
      <c r="CB257" s="323"/>
      <c r="CC257" s="323"/>
      <c r="CD257" s="323"/>
      <c r="CE257" s="323"/>
      <c r="CF257" s="323"/>
      <c r="CG257" s="323"/>
      <c r="CH257" s="323"/>
      <c r="CI257" s="323"/>
      <c r="CJ257" s="323"/>
      <c r="CK257" s="323"/>
      <c r="CL257" s="323"/>
      <c r="CM257" s="323"/>
      <c r="CN257" s="323"/>
      <c r="CO257" s="323"/>
      <c r="CP257" s="323"/>
      <c r="CQ257" s="323"/>
      <c r="CR257" s="323"/>
      <c r="CS257" s="323"/>
      <c r="CT257" s="323"/>
      <c r="CU257" s="323"/>
      <c r="CV257" s="323"/>
      <c r="CW257" s="323"/>
      <c r="CX257" s="323"/>
      <c r="CY257" s="323"/>
      <c r="CZ257" s="323"/>
      <c r="DA257" s="323"/>
      <c r="DB257" s="323"/>
      <c r="DC257" s="323"/>
      <c r="DD257" s="323"/>
      <c r="DE257" s="323"/>
      <c r="DF257" s="323"/>
      <c r="DG257" s="323"/>
      <c r="DH257" s="323"/>
      <c r="DI257" s="323"/>
      <c r="DJ257" s="323"/>
      <c r="DK257" s="323"/>
      <c r="DL257" s="323"/>
      <c r="DM257" s="323"/>
      <c r="DN257" s="323"/>
      <c r="DO257" s="323"/>
      <c r="DP257" s="323"/>
      <c r="DQ257" s="323"/>
      <c r="DR257" s="323"/>
      <c r="DS257" s="323"/>
      <c r="DT257" s="323"/>
      <c r="DU257" s="323"/>
      <c r="DV257" s="323"/>
      <c r="DW257" s="323"/>
      <c r="DX257" s="323"/>
      <c r="DY257" s="323"/>
      <c r="DZ257" s="323"/>
      <c r="EA257" s="323"/>
      <c r="EB257" s="323"/>
      <c r="EC257" s="323"/>
      <c r="ED257" s="323"/>
      <c r="EE257" s="323"/>
      <c r="EF257" s="323"/>
      <c r="EG257" s="323"/>
      <c r="EH257" s="323"/>
      <c r="EI257" s="323"/>
      <c r="EJ257" s="323"/>
      <c r="EK257" s="323"/>
      <c r="EL257" s="323"/>
      <c r="EM257" s="323"/>
      <c r="EN257" s="323"/>
      <c r="EO257" s="323"/>
      <c r="EP257" s="323"/>
      <c r="EQ257" s="323"/>
      <c r="ER257" s="323"/>
      <c r="ES257" s="323"/>
      <c r="ET257" s="323"/>
      <c r="EU257" s="323"/>
      <c r="EV257" s="323"/>
      <c r="EW257" s="323"/>
      <c r="EX257" s="323"/>
      <c r="EY257" s="323"/>
      <c r="EZ257" s="323"/>
      <c r="FA257" s="323"/>
      <c r="FB257" s="323"/>
      <c r="FC257" s="323"/>
    </row>
    <row r="258" spans="2:159" s="331" customFormat="1" x14ac:dyDescent="0.2">
      <c r="B258" s="247"/>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c r="AU258" s="323"/>
      <c r="AV258" s="323"/>
      <c r="AW258" s="323"/>
      <c r="AX258" s="323"/>
      <c r="AY258" s="323"/>
      <c r="AZ258" s="323"/>
      <c r="BA258" s="323"/>
      <c r="BB258" s="323"/>
      <c r="BC258" s="323"/>
      <c r="BD258" s="323"/>
      <c r="BE258" s="323"/>
      <c r="BF258" s="323"/>
      <c r="BG258" s="323"/>
      <c r="BH258" s="323"/>
      <c r="BI258" s="323"/>
      <c r="BJ258" s="323"/>
      <c r="BK258" s="323"/>
      <c r="BL258" s="323"/>
      <c r="BM258" s="323"/>
      <c r="BN258" s="323"/>
      <c r="BO258" s="323"/>
      <c r="BP258" s="323"/>
      <c r="BQ258" s="323"/>
      <c r="BR258" s="323"/>
      <c r="BS258" s="323"/>
      <c r="BT258" s="323"/>
      <c r="BU258" s="323"/>
      <c r="BV258" s="323"/>
      <c r="BW258" s="323"/>
      <c r="BX258" s="323"/>
      <c r="BY258" s="323"/>
      <c r="BZ258" s="323"/>
      <c r="CA258" s="323"/>
      <c r="CB258" s="323"/>
      <c r="CC258" s="323"/>
      <c r="CD258" s="323"/>
      <c r="CE258" s="323"/>
      <c r="CF258" s="323"/>
      <c r="CG258" s="323"/>
      <c r="CH258" s="323"/>
      <c r="CI258" s="323"/>
      <c r="CJ258" s="323"/>
      <c r="CK258" s="323"/>
      <c r="CL258" s="323"/>
      <c r="CM258" s="323"/>
      <c r="CN258" s="323"/>
      <c r="CO258" s="323"/>
      <c r="CP258" s="323"/>
      <c r="CQ258" s="323"/>
      <c r="CR258" s="323"/>
      <c r="CS258" s="323"/>
      <c r="CT258" s="323"/>
      <c r="CU258" s="323"/>
      <c r="CV258" s="323"/>
      <c r="CW258" s="323"/>
      <c r="CX258" s="323"/>
      <c r="CY258" s="323"/>
      <c r="CZ258" s="323"/>
      <c r="DA258" s="323"/>
      <c r="DB258" s="323"/>
      <c r="DC258" s="323"/>
      <c r="DD258" s="323"/>
      <c r="DE258" s="323"/>
      <c r="DF258" s="323"/>
      <c r="DG258" s="323"/>
      <c r="DH258" s="323"/>
      <c r="DI258" s="323"/>
      <c r="DJ258" s="323"/>
      <c r="DK258" s="323"/>
      <c r="DL258" s="323"/>
      <c r="DM258" s="323"/>
      <c r="DN258" s="323"/>
      <c r="DO258" s="323"/>
      <c r="DP258" s="323"/>
      <c r="DQ258" s="323"/>
      <c r="DR258" s="323"/>
      <c r="DS258" s="323"/>
      <c r="DT258" s="323"/>
      <c r="DU258" s="323"/>
      <c r="DV258" s="323"/>
      <c r="DW258" s="323"/>
      <c r="DX258" s="323"/>
      <c r="DY258" s="323"/>
      <c r="DZ258" s="323"/>
      <c r="EA258" s="323"/>
      <c r="EB258" s="323"/>
      <c r="EC258" s="323"/>
      <c r="ED258" s="323"/>
      <c r="EE258" s="323"/>
      <c r="EF258" s="323"/>
      <c r="EG258" s="323"/>
      <c r="EH258" s="323"/>
      <c r="EI258" s="323"/>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row>
    <row r="259" spans="2:159" s="331" customFormat="1" x14ac:dyDescent="0.2">
      <c r="B259" s="247"/>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c r="AU259" s="323"/>
      <c r="AV259" s="323"/>
      <c r="AW259" s="323"/>
      <c r="AX259" s="323"/>
      <c r="AY259" s="323"/>
      <c r="AZ259" s="323"/>
      <c r="BA259" s="323"/>
      <c r="BB259" s="323"/>
      <c r="BC259" s="323"/>
      <c r="BD259" s="323"/>
      <c r="BE259" s="323"/>
      <c r="BF259" s="323"/>
      <c r="BG259" s="323"/>
      <c r="BH259" s="323"/>
      <c r="BI259" s="323"/>
      <c r="BJ259" s="323"/>
      <c r="BK259" s="323"/>
      <c r="BL259" s="323"/>
      <c r="BM259" s="323"/>
      <c r="BN259" s="323"/>
      <c r="BO259" s="323"/>
      <c r="BP259" s="323"/>
      <c r="BQ259" s="323"/>
      <c r="BR259" s="323"/>
      <c r="BS259" s="323"/>
      <c r="BT259" s="323"/>
      <c r="BU259" s="323"/>
      <c r="BV259" s="323"/>
      <c r="BW259" s="323"/>
      <c r="BX259" s="323"/>
      <c r="BY259" s="323"/>
      <c r="BZ259" s="323"/>
      <c r="CA259" s="323"/>
      <c r="CB259" s="323"/>
      <c r="CC259" s="323"/>
      <c r="CD259" s="323"/>
      <c r="CE259" s="323"/>
      <c r="CF259" s="323"/>
      <c r="CG259" s="323"/>
      <c r="CH259" s="323"/>
      <c r="CI259" s="323"/>
      <c r="CJ259" s="323"/>
      <c r="CK259" s="323"/>
      <c r="CL259" s="323"/>
      <c r="CM259" s="323"/>
      <c r="CN259" s="323"/>
      <c r="CO259" s="323"/>
      <c r="CP259" s="323"/>
      <c r="CQ259" s="323"/>
      <c r="CR259" s="323"/>
      <c r="CS259" s="323"/>
      <c r="CT259" s="323"/>
      <c r="CU259" s="323"/>
      <c r="CV259" s="323"/>
      <c r="CW259" s="323"/>
      <c r="CX259" s="323"/>
      <c r="CY259" s="323"/>
      <c r="CZ259" s="323"/>
      <c r="DA259" s="323"/>
      <c r="DB259" s="323"/>
      <c r="DC259" s="323"/>
      <c r="DD259" s="323"/>
      <c r="DE259" s="323"/>
      <c r="DF259" s="323"/>
      <c r="DG259" s="323"/>
      <c r="DH259" s="323"/>
      <c r="DI259" s="323"/>
      <c r="DJ259" s="323"/>
      <c r="DK259" s="323"/>
      <c r="DL259" s="323"/>
      <c r="DM259" s="323"/>
      <c r="DN259" s="323"/>
      <c r="DO259" s="323"/>
      <c r="DP259" s="323"/>
      <c r="DQ259" s="323"/>
      <c r="DR259" s="323"/>
      <c r="DS259" s="323"/>
      <c r="DT259" s="323"/>
      <c r="DU259" s="323"/>
      <c r="DV259" s="323"/>
      <c r="DW259" s="323"/>
      <c r="DX259" s="323"/>
      <c r="DY259" s="323"/>
      <c r="DZ259" s="323"/>
      <c r="EA259" s="323"/>
      <c r="EB259" s="323"/>
      <c r="EC259" s="323"/>
      <c r="ED259" s="323"/>
      <c r="EE259" s="323"/>
      <c r="EF259" s="323"/>
      <c r="EG259" s="323"/>
      <c r="EH259" s="323"/>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row>
    <row r="260" spans="2:159" s="331" customFormat="1" x14ac:dyDescent="0.2">
      <c r="B260" s="247"/>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323"/>
      <c r="AV260" s="323"/>
      <c r="AW260" s="323"/>
      <c r="AX260" s="323"/>
      <c r="AY260" s="323"/>
      <c r="AZ260" s="323"/>
      <c r="BA260" s="323"/>
      <c r="BB260" s="323"/>
      <c r="BC260" s="323"/>
      <c r="BD260" s="323"/>
      <c r="BE260" s="323"/>
      <c r="BF260" s="323"/>
      <c r="BG260" s="323"/>
      <c r="BH260" s="323"/>
      <c r="BI260" s="323"/>
      <c r="BJ260" s="323"/>
      <c r="BK260" s="323"/>
      <c r="BL260" s="323"/>
      <c r="BM260" s="323"/>
      <c r="BN260" s="323"/>
      <c r="BO260" s="323"/>
      <c r="BP260" s="323"/>
      <c r="BQ260" s="323"/>
      <c r="BR260" s="323"/>
      <c r="BS260" s="323"/>
      <c r="BT260" s="323"/>
      <c r="BU260" s="323"/>
      <c r="BV260" s="323"/>
      <c r="BW260" s="323"/>
      <c r="BX260" s="323"/>
      <c r="BY260" s="323"/>
      <c r="BZ260" s="323"/>
      <c r="CA260" s="323"/>
      <c r="CB260" s="323"/>
      <c r="CC260" s="323"/>
      <c r="CD260" s="323"/>
      <c r="CE260" s="323"/>
      <c r="CF260" s="323"/>
      <c r="CG260" s="323"/>
      <c r="CH260" s="323"/>
      <c r="CI260" s="323"/>
      <c r="CJ260" s="323"/>
      <c r="CK260" s="323"/>
      <c r="CL260" s="323"/>
      <c r="CM260" s="323"/>
      <c r="CN260" s="323"/>
      <c r="CO260" s="323"/>
      <c r="CP260" s="323"/>
      <c r="CQ260" s="323"/>
      <c r="CR260" s="323"/>
      <c r="CS260" s="323"/>
      <c r="CT260" s="323"/>
      <c r="CU260" s="323"/>
      <c r="CV260" s="323"/>
      <c r="CW260" s="323"/>
      <c r="CX260" s="323"/>
      <c r="CY260" s="323"/>
      <c r="CZ260" s="323"/>
      <c r="DA260" s="323"/>
      <c r="DB260" s="323"/>
      <c r="DC260" s="323"/>
      <c r="DD260" s="323"/>
      <c r="DE260" s="323"/>
      <c r="DF260" s="323"/>
      <c r="DG260" s="323"/>
      <c r="DH260" s="323"/>
      <c r="DI260" s="323"/>
      <c r="DJ260" s="323"/>
      <c r="DK260" s="323"/>
      <c r="DL260" s="323"/>
      <c r="DM260" s="323"/>
      <c r="DN260" s="323"/>
      <c r="DO260" s="323"/>
      <c r="DP260" s="323"/>
      <c r="DQ260" s="323"/>
      <c r="DR260" s="323"/>
      <c r="DS260" s="323"/>
      <c r="DT260" s="323"/>
      <c r="DU260" s="323"/>
      <c r="DV260" s="323"/>
      <c r="DW260" s="323"/>
      <c r="DX260" s="323"/>
      <c r="DY260" s="323"/>
      <c r="DZ260" s="323"/>
      <c r="EA260" s="323"/>
      <c r="EB260" s="323"/>
      <c r="EC260" s="323"/>
      <c r="ED260" s="323"/>
      <c r="EE260" s="323"/>
      <c r="EF260" s="323"/>
      <c r="EG260" s="323"/>
      <c r="EH260" s="323"/>
      <c r="EI260" s="323"/>
      <c r="EJ260" s="323"/>
      <c r="EK260" s="323"/>
      <c r="EL260" s="323"/>
      <c r="EM260" s="323"/>
      <c r="EN260" s="323"/>
      <c r="EO260" s="323"/>
      <c r="EP260" s="323"/>
      <c r="EQ260" s="323"/>
      <c r="ER260" s="323"/>
      <c r="ES260" s="323"/>
      <c r="ET260" s="323"/>
      <c r="EU260" s="323"/>
      <c r="EV260" s="323"/>
      <c r="EW260" s="323"/>
      <c r="EX260" s="323"/>
      <c r="EY260" s="323"/>
      <c r="EZ260" s="323"/>
      <c r="FA260" s="323"/>
      <c r="FB260" s="323"/>
      <c r="FC260" s="323"/>
    </row>
    <row r="261" spans="2:159" s="331" customFormat="1" x14ac:dyDescent="0.2">
      <c r="B261" s="247"/>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c r="AU261" s="323"/>
      <c r="AV261" s="323"/>
      <c r="AW261" s="323"/>
      <c r="AX261" s="323"/>
      <c r="AY261" s="323"/>
      <c r="AZ261" s="323"/>
      <c r="BA261" s="323"/>
      <c r="BB261" s="323"/>
      <c r="BC261" s="323"/>
      <c r="BD261" s="323"/>
      <c r="BE261" s="323"/>
      <c r="BF261" s="323"/>
      <c r="BG261" s="323"/>
      <c r="BH261" s="323"/>
      <c r="BI261" s="323"/>
      <c r="BJ261" s="323"/>
      <c r="BK261" s="323"/>
      <c r="BL261" s="323"/>
      <c r="BM261" s="323"/>
      <c r="BN261" s="323"/>
      <c r="BO261" s="323"/>
      <c r="BP261" s="323"/>
      <c r="BQ261" s="323"/>
      <c r="BR261" s="323"/>
      <c r="BS261" s="323"/>
      <c r="BT261" s="323"/>
      <c r="BU261" s="323"/>
      <c r="BV261" s="323"/>
      <c r="BW261" s="323"/>
      <c r="BX261" s="323"/>
      <c r="BY261" s="323"/>
      <c r="BZ261" s="323"/>
      <c r="CA261" s="323"/>
      <c r="CB261" s="323"/>
      <c r="CC261" s="323"/>
      <c r="CD261" s="323"/>
      <c r="CE261" s="323"/>
      <c r="CF261" s="323"/>
      <c r="CG261" s="323"/>
      <c r="CH261" s="323"/>
      <c r="CI261" s="323"/>
      <c r="CJ261" s="323"/>
      <c r="CK261" s="323"/>
      <c r="CL261" s="323"/>
      <c r="CM261" s="323"/>
      <c r="CN261" s="323"/>
      <c r="CO261" s="323"/>
      <c r="CP261" s="323"/>
      <c r="CQ261" s="323"/>
      <c r="CR261" s="323"/>
      <c r="CS261" s="323"/>
      <c r="CT261" s="323"/>
      <c r="CU261" s="323"/>
      <c r="CV261" s="323"/>
      <c r="CW261" s="323"/>
      <c r="CX261" s="323"/>
      <c r="CY261" s="323"/>
      <c r="CZ261" s="323"/>
      <c r="DA261" s="323"/>
      <c r="DB261" s="323"/>
      <c r="DC261" s="323"/>
      <c r="DD261" s="323"/>
      <c r="DE261" s="323"/>
      <c r="DF261" s="323"/>
      <c r="DG261" s="323"/>
      <c r="DH261" s="323"/>
      <c r="DI261" s="323"/>
      <c r="DJ261" s="323"/>
      <c r="DK261" s="323"/>
      <c r="DL261" s="323"/>
      <c r="DM261" s="323"/>
      <c r="DN261" s="323"/>
      <c r="DO261" s="323"/>
      <c r="DP261" s="323"/>
      <c r="DQ261" s="323"/>
      <c r="DR261" s="323"/>
      <c r="DS261" s="323"/>
      <c r="DT261" s="323"/>
      <c r="DU261" s="323"/>
      <c r="DV261" s="323"/>
      <c r="DW261" s="323"/>
      <c r="DX261" s="323"/>
      <c r="DY261" s="323"/>
      <c r="DZ261" s="323"/>
      <c r="EA261" s="323"/>
      <c r="EB261" s="323"/>
      <c r="EC261" s="323"/>
      <c r="ED261" s="323"/>
      <c r="EE261" s="323"/>
      <c r="EF261" s="323"/>
      <c r="EG261" s="323"/>
      <c r="EH261" s="323"/>
      <c r="EI261" s="323"/>
      <c r="EJ261" s="323"/>
      <c r="EK261" s="323"/>
      <c r="EL261" s="323"/>
      <c r="EM261" s="323"/>
      <c r="EN261" s="323"/>
      <c r="EO261" s="323"/>
      <c r="EP261" s="323"/>
      <c r="EQ261" s="323"/>
      <c r="ER261" s="323"/>
      <c r="ES261" s="323"/>
      <c r="ET261" s="323"/>
      <c r="EU261" s="323"/>
      <c r="EV261" s="323"/>
      <c r="EW261" s="323"/>
      <c r="EX261" s="323"/>
      <c r="EY261" s="323"/>
      <c r="EZ261" s="323"/>
      <c r="FA261" s="323"/>
      <c r="FB261" s="323"/>
      <c r="FC261" s="323"/>
    </row>
    <row r="262" spans="2:159" s="331" customFormat="1" x14ac:dyDescent="0.2">
      <c r="B262" s="247"/>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c r="AU262" s="323"/>
      <c r="AV262" s="323"/>
      <c r="AW262" s="323"/>
      <c r="AX262" s="323"/>
      <c r="AY262" s="323"/>
      <c r="AZ262" s="323"/>
      <c r="BA262" s="323"/>
      <c r="BB262" s="323"/>
      <c r="BC262" s="323"/>
      <c r="BD262" s="323"/>
      <c r="BE262" s="323"/>
      <c r="BF262" s="323"/>
      <c r="BG262" s="323"/>
      <c r="BH262" s="323"/>
      <c r="BI262" s="323"/>
      <c r="BJ262" s="323"/>
      <c r="BK262" s="323"/>
      <c r="BL262" s="323"/>
      <c r="BM262" s="323"/>
      <c r="BN262" s="323"/>
      <c r="BO262" s="323"/>
      <c r="BP262" s="323"/>
      <c r="BQ262" s="323"/>
      <c r="BR262" s="323"/>
      <c r="BS262" s="323"/>
      <c r="BT262" s="323"/>
      <c r="BU262" s="323"/>
      <c r="BV262" s="323"/>
      <c r="BW262" s="323"/>
      <c r="BX262" s="323"/>
      <c r="BY262" s="323"/>
      <c r="BZ262" s="323"/>
      <c r="CA262" s="323"/>
      <c r="CB262" s="323"/>
      <c r="CC262" s="323"/>
      <c r="CD262" s="323"/>
      <c r="CE262" s="323"/>
      <c r="CF262" s="323"/>
      <c r="CG262" s="323"/>
      <c r="CH262" s="323"/>
      <c r="CI262" s="323"/>
      <c r="CJ262" s="323"/>
      <c r="CK262" s="323"/>
      <c r="CL262" s="323"/>
      <c r="CM262" s="323"/>
      <c r="CN262" s="323"/>
      <c r="CO262" s="323"/>
      <c r="CP262" s="323"/>
      <c r="CQ262" s="323"/>
      <c r="CR262" s="323"/>
      <c r="CS262" s="323"/>
      <c r="CT262" s="323"/>
      <c r="CU262" s="323"/>
      <c r="CV262" s="323"/>
      <c r="CW262" s="323"/>
      <c r="CX262" s="323"/>
      <c r="CY262" s="323"/>
      <c r="CZ262" s="323"/>
      <c r="DA262" s="323"/>
      <c r="DB262" s="323"/>
      <c r="DC262" s="323"/>
      <c r="DD262" s="323"/>
      <c r="DE262" s="323"/>
      <c r="DF262" s="323"/>
      <c r="DG262" s="323"/>
      <c r="DH262" s="323"/>
      <c r="DI262" s="323"/>
      <c r="DJ262" s="323"/>
      <c r="DK262" s="323"/>
      <c r="DL262" s="323"/>
      <c r="DM262" s="323"/>
      <c r="DN262" s="323"/>
      <c r="DO262" s="323"/>
      <c r="DP262" s="323"/>
      <c r="DQ262" s="323"/>
      <c r="DR262" s="323"/>
      <c r="DS262" s="323"/>
      <c r="DT262" s="323"/>
      <c r="DU262" s="323"/>
      <c r="DV262" s="323"/>
      <c r="DW262" s="323"/>
      <c r="DX262" s="323"/>
      <c r="DY262" s="323"/>
      <c r="DZ262" s="323"/>
      <c r="EA262" s="323"/>
      <c r="EB262" s="323"/>
      <c r="EC262" s="323"/>
      <c r="ED262" s="323"/>
      <c r="EE262" s="323"/>
      <c r="EF262" s="323"/>
      <c r="EG262" s="323"/>
      <c r="EH262" s="323"/>
      <c r="EI262" s="323"/>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row>
    <row r="263" spans="2:159" s="331" customFormat="1" x14ac:dyDescent="0.2">
      <c r="B263" s="247"/>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c r="AU263" s="323"/>
      <c r="AV263" s="323"/>
      <c r="AW263" s="323"/>
      <c r="AX263" s="323"/>
      <c r="AY263" s="323"/>
      <c r="AZ263" s="323"/>
      <c r="BA263" s="323"/>
      <c r="BB263" s="323"/>
      <c r="BC263" s="323"/>
      <c r="BD263" s="323"/>
      <c r="BE263" s="323"/>
      <c r="BF263" s="323"/>
      <c r="BG263" s="323"/>
      <c r="BH263" s="323"/>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323"/>
      <c r="CE263" s="323"/>
      <c r="CF263" s="323"/>
      <c r="CG263" s="323"/>
      <c r="CH263" s="323"/>
      <c r="CI263" s="323"/>
      <c r="CJ263" s="323"/>
      <c r="CK263" s="323"/>
      <c r="CL263" s="323"/>
      <c r="CM263" s="323"/>
      <c r="CN263" s="323"/>
      <c r="CO263" s="323"/>
      <c r="CP263" s="323"/>
      <c r="CQ263" s="323"/>
      <c r="CR263" s="323"/>
      <c r="CS263" s="323"/>
      <c r="CT263" s="323"/>
      <c r="CU263" s="323"/>
      <c r="CV263" s="323"/>
      <c r="CW263" s="323"/>
      <c r="CX263" s="323"/>
      <c r="CY263" s="323"/>
      <c r="CZ263" s="323"/>
      <c r="DA263" s="323"/>
      <c r="DB263" s="323"/>
      <c r="DC263" s="323"/>
      <c r="DD263" s="323"/>
      <c r="DE263" s="323"/>
      <c r="DF263" s="323"/>
      <c r="DG263" s="323"/>
      <c r="DH263" s="323"/>
      <c r="DI263" s="323"/>
      <c r="DJ263" s="323"/>
      <c r="DK263" s="323"/>
      <c r="DL263" s="323"/>
      <c r="DM263" s="323"/>
      <c r="DN263" s="323"/>
      <c r="DO263" s="323"/>
      <c r="DP263" s="323"/>
      <c r="DQ263" s="323"/>
      <c r="DR263" s="323"/>
      <c r="DS263" s="323"/>
      <c r="DT263" s="323"/>
      <c r="DU263" s="323"/>
      <c r="DV263" s="323"/>
      <c r="DW263" s="323"/>
      <c r="DX263" s="323"/>
      <c r="DY263" s="323"/>
      <c r="DZ263" s="323"/>
      <c r="EA263" s="323"/>
      <c r="EB263" s="323"/>
      <c r="EC263" s="323"/>
      <c r="ED263" s="323"/>
      <c r="EE263" s="323"/>
      <c r="EF263" s="323"/>
      <c r="EG263" s="323"/>
      <c r="EH263" s="323"/>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row>
    <row r="264" spans="2:159" s="331" customFormat="1" x14ac:dyDescent="0.2">
      <c r="B264" s="247"/>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3"/>
      <c r="BM264" s="323"/>
      <c r="BN264" s="323"/>
      <c r="BO264" s="323"/>
      <c r="BP264" s="323"/>
      <c r="BQ264" s="323"/>
      <c r="BR264" s="323"/>
      <c r="BS264" s="323"/>
      <c r="BT264" s="323"/>
      <c r="BU264" s="323"/>
      <c r="BV264" s="323"/>
      <c r="BW264" s="323"/>
      <c r="BX264" s="323"/>
      <c r="BY264" s="323"/>
      <c r="BZ264" s="323"/>
      <c r="CA264" s="323"/>
      <c r="CB264" s="323"/>
      <c r="CC264" s="323"/>
      <c r="CD264" s="323"/>
      <c r="CE264" s="323"/>
      <c r="CF264" s="323"/>
      <c r="CG264" s="323"/>
      <c r="CH264" s="323"/>
      <c r="CI264" s="323"/>
      <c r="CJ264" s="323"/>
      <c r="CK264" s="323"/>
      <c r="CL264" s="323"/>
      <c r="CM264" s="323"/>
      <c r="CN264" s="323"/>
      <c r="CO264" s="323"/>
      <c r="CP264" s="323"/>
      <c r="CQ264" s="323"/>
      <c r="CR264" s="323"/>
      <c r="CS264" s="323"/>
      <c r="CT264" s="323"/>
      <c r="CU264" s="323"/>
      <c r="CV264" s="323"/>
      <c r="CW264" s="323"/>
      <c r="CX264" s="323"/>
      <c r="CY264" s="323"/>
      <c r="CZ264" s="323"/>
      <c r="DA264" s="323"/>
      <c r="DB264" s="323"/>
      <c r="DC264" s="323"/>
      <c r="DD264" s="323"/>
      <c r="DE264" s="323"/>
      <c r="DF264" s="323"/>
      <c r="DG264" s="323"/>
      <c r="DH264" s="323"/>
      <c r="DI264" s="323"/>
      <c r="DJ264" s="323"/>
      <c r="DK264" s="323"/>
      <c r="DL264" s="323"/>
      <c r="DM264" s="323"/>
      <c r="DN264" s="323"/>
      <c r="DO264" s="323"/>
      <c r="DP264" s="323"/>
      <c r="DQ264" s="323"/>
      <c r="DR264" s="323"/>
      <c r="DS264" s="323"/>
      <c r="DT264" s="323"/>
      <c r="DU264" s="323"/>
      <c r="DV264" s="323"/>
      <c r="DW264" s="323"/>
      <c r="DX264" s="323"/>
      <c r="DY264" s="323"/>
      <c r="DZ264" s="323"/>
      <c r="EA264" s="323"/>
      <c r="EB264" s="323"/>
      <c r="EC264" s="323"/>
      <c r="ED264" s="323"/>
      <c r="EE264" s="323"/>
      <c r="EF264" s="323"/>
      <c r="EG264" s="323"/>
      <c r="EH264" s="323"/>
      <c r="EI264" s="323"/>
      <c r="EJ264" s="323"/>
      <c r="EK264" s="323"/>
      <c r="EL264" s="323"/>
      <c r="EM264" s="323"/>
      <c r="EN264" s="323"/>
      <c r="EO264" s="323"/>
      <c r="EP264" s="323"/>
      <c r="EQ264" s="323"/>
      <c r="ER264" s="323"/>
      <c r="ES264" s="323"/>
      <c r="ET264" s="323"/>
      <c r="EU264" s="323"/>
      <c r="EV264" s="323"/>
      <c r="EW264" s="323"/>
      <c r="EX264" s="323"/>
      <c r="EY264" s="323"/>
      <c r="EZ264" s="323"/>
      <c r="FA264" s="323"/>
      <c r="FB264" s="323"/>
      <c r="FC264" s="323"/>
    </row>
    <row r="265" spans="2:159" s="331" customFormat="1" x14ac:dyDescent="0.2">
      <c r="B265" s="247"/>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323"/>
      <c r="AO265" s="323"/>
      <c r="AP265" s="323"/>
      <c r="AQ265" s="323"/>
      <c r="AR265" s="323"/>
      <c r="AS265" s="323"/>
      <c r="AT265" s="323"/>
      <c r="AU265" s="323"/>
      <c r="AV265" s="323"/>
      <c r="AW265" s="323"/>
      <c r="AX265" s="323"/>
      <c r="AY265" s="323"/>
      <c r="AZ265" s="323"/>
      <c r="BA265" s="323"/>
      <c r="BB265" s="323"/>
      <c r="BC265" s="323"/>
      <c r="BD265" s="323"/>
      <c r="BE265" s="323"/>
      <c r="BF265" s="323"/>
      <c r="BG265" s="323"/>
      <c r="BH265" s="323"/>
      <c r="BI265" s="323"/>
      <c r="BJ265" s="323"/>
      <c r="BK265" s="323"/>
      <c r="BL265" s="323"/>
      <c r="BM265" s="323"/>
      <c r="BN265" s="323"/>
      <c r="BO265" s="323"/>
      <c r="BP265" s="323"/>
      <c r="BQ265" s="323"/>
      <c r="BR265" s="323"/>
      <c r="BS265" s="323"/>
      <c r="BT265" s="323"/>
      <c r="BU265" s="323"/>
      <c r="BV265" s="323"/>
      <c r="BW265" s="323"/>
      <c r="BX265" s="323"/>
      <c r="BY265" s="323"/>
      <c r="BZ265" s="323"/>
      <c r="CA265" s="323"/>
      <c r="CB265" s="323"/>
      <c r="CC265" s="323"/>
      <c r="CD265" s="323"/>
      <c r="CE265" s="323"/>
      <c r="CF265" s="323"/>
      <c r="CG265" s="323"/>
      <c r="CH265" s="323"/>
      <c r="CI265" s="323"/>
      <c r="CJ265" s="323"/>
      <c r="CK265" s="323"/>
      <c r="CL265" s="323"/>
      <c r="CM265" s="323"/>
      <c r="CN265" s="323"/>
      <c r="CO265" s="323"/>
      <c r="CP265" s="323"/>
      <c r="CQ265" s="323"/>
      <c r="CR265" s="323"/>
      <c r="CS265" s="323"/>
      <c r="CT265" s="323"/>
      <c r="CU265" s="323"/>
      <c r="CV265" s="323"/>
      <c r="CW265" s="323"/>
      <c r="CX265" s="323"/>
      <c r="CY265" s="323"/>
      <c r="CZ265" s="323"/>
      <c r="DA265" s="323"/>
      <c r="DB265" s="323"/>
      <c r="DC265" s="323"/>
      <c r="DD265" s="323"/>
      <c r="DE265" s="323"/>
      <c r="DF265" s="323"/>
      <c r="DG265" s="323"/>
      <c r="DH265" s="323"/>
      <c r="DI265" s="323"/>
      <c r="DJ265" s="323"/>
      <c r="DK265" s="323"/>
      <c r="DL265" s="323"/>
      <c r="DM265" s="323"/>
      <c r="DN265" s="323"/>
      <c r="DO265" s="323"/>
      <c r="DP265" s="323"/>
      <c r="DQ265" s="323"/>
      <c r="DR265" s="323"/>
      <c r="DS265" s="323"/>
      <c r="DT265" s="323"/>
      <c r="DU265" s="323"/>
      <c r="DV265" s="323"/>
      <c r="DW265" s="323"/>
      <c r="DX265" s="323"/>
      <c r="DY265" s="323"/>
      <c r="DZ265" s="323"/>
      <c r="EA265" s="323"/>
      <c r="EB265" s="323"/>
      <c r="EC265" s="323"/>
      <c r="ED265" s="323"/>
      <c r="EE265" s="323"/>
      <c r="EF265" s="323"/>
      <c r="EG265" s="323"/>
      <c r="EH265" s="323"/>
      <c r="EI265" s="323"/>
      <c r="EJ265" s="323"/>
      <c r="EK265" s="323"/>
      <c r="EL265" s="323"/>
      <c r="EM265" s="323"/>
      <c r="EN265" s="323"/>
      <c r="EO265" s="323"/>
      <c r="EP265" s="323"/>
      <c r="EQ265" s="323"/>
      <c r="ER265" s="323"/>
      <c r="ES265" s="323"/>
      <c r="ET265" s="323"/>
      <c r="EU265" s="323"/>
      <c r="EV265" s="323"/>
      <c r="EW265" s="323"/>
      <c r="EX265" s="323"/>
      <c r="EY265" s="323"/>
      <c r="EZ265" s="323"/>
      <c r="FA265" s="323"/>
      <c r="FB265" s="323"/>
      <c r="FC265" s="323"/>
    </row>
    <row r="266" spans="2:159" s="331" customFormat="1" x14ac:dyDescent="0.2">
      <c r="B266" s="247"/>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c r="AU266" s="323"/>
      <c r="AV266" s="323"/>
      <c r="AW266" s="323"/>
      <c r="AX266" s="323"/>
      <c r="AY266" s="323"/>
      <c r="AZ266" s="323"/>
      <c r="BA266" s="323"/>
      <c r="BB266" s="323"/>
      <c r="BC266" s="323"/>
      <c r="BD266" s="323"/>
      <c r="BE266" s="323"/>
      <c r="BF266" s="323"/>
      <c r="BG266" s="323"/>
      <c r="BH266" s="323"/>
      <c r="BI266" s="323"/>
      <c r="BJ266" s="323"/>
      <c r="BK266" s="323"/>
      <c r="BL266" s="323"/>
      <c r="BM266" s="323"/>
      <c r="BN266" s="323"/>
      <c r="BO266" s="323"/>
      <c r="BP266" s="323"/>
      <c r="BQ266" s="323"/>
      <c r="BR266" s="323"/>
      <c r="BS266" s="323"/>
      <c r="BT266" s="323"/>
      <c r="BU266" s="323"/>
      <c r="BV266" s="323"/>
      <c r="BW266" s="323"/>
      <c r="BX266" s="323"/>
      <c r="BY266" s="323"/>
      <c r="BZ266" s="323"/>
      <c r="CA266" s="323"/>
      <c r="CB266" s="323"/>
      <c r="CC266" s="323"/>
      <c r="CD266" s="323"/>
      <c r="CE266" s="323"/>
      <c r="CF266" s="323"/>
      <c r="CG266" s="323"/>
      <c r="CH266" s="323"/>
      <c r="CI266" s="323"/>
      <c r="CJ266" s="323"/>
      <c r="CK266" s="323"/>
      <c r="CL266" s="323"/>
      <c r="CM266" s="323"/>
      <c r="CN266" s="323"/>
      <c r="CO266" s="323"/>
      <c r="CP266" s="323"/>
      <c r="CQ266" s="323"/>
      <c r="CR266" s="323"/>
      <c r="CS266" s="323"/>
      <c r="CT266" s="323"/>
      <c r="CU266" s="323"/>
      <c r="CV266" s="323"/>
      <c r="CW266" s="323"/>
      <c r="CX266" s="323"/>
      <c r="CY266" s="323"/>
      <c r="CZ266" s="323"/>
      <c r="DA266" s="323"/>
      <c r="DB266" s="323"/>
      <c r="DC266" s="323"/>
      <c r="DD266" s="323"/>
      <c r="DE266" s="323"/>
      <c r="DF266" s="323"/>
      <c r="DG266" s="323"/>
      <c r="DH266" s="323"/>
      <c r="DI266" s="323"/>
      <c r="DJ266" s="323"/>
      <c r="DK266" s="323"/>
      <c r="DL266" s="323"/>
      <c r="DM266" s="323"/>
      <c r="DN266" s="323"/>
      <c r="DO266" s="323"/>
      <c r="DP266" s="323"/>
      <c r="DQ266" s="323"/>
      <c r="DR266" s="323"/>
      <c r="DS266" s="323"/>
      <c r="DT266" s="323"/>
      <c r="DU266" s="323"/>
      <c r="DV266" s="323"/>
      <c r="DW266" s="323"/>
      <c r="DX266" s="323"/>
      <c r="DY266" s="323"/>
      <c r="DZ266" s="323"/>
      <c r="EA266" s="323"/>
      <c r="EB266" s="323"/>
      <c r="EC266" s="323"/>
      <c r="ED266" s="323"/>
      <c r="EE266" s="323"/>
      <c r="EF266" s="323"/>
      <c r="EG266" s="323"/>
      <c r="EH266" s="323"/>
      <c r="EI266" s="323"/>
      <c r="EJ266" s="323"/>
      <c r="EK266" s="323"/>
      <c r="EL266" s="323"/>
      <c r="EM266" s="323"/>
      <c r="EN266" s="323"/>
      <c r="EO266" s="323"/>
      <c r="EP266" s="323"/>
      <c r="EQ266" s="323"/>
      <c r="ER266" s="323"/>
      <c r="ES266" s="323"/>
      <c r="ET266" s="323"/>
      <c r="EU266" s="323"/>
      <c r="EV266" s="323"/>
      <c r="EW266" s="323"/>
      <c r="EX266" s="323"/>
      <c r="EY266" s="323"/>
      <c r="EZ266" s="323"/>
      <c r="FA266" s="323"/>
      <c r="FB266" s="323"/>
      <c r="FC266" s="323"/>
    </row>
    <row r="267" spans="2:159" s="331" customFormat="1" x14ac:dyDescent="0.2">
      <c r="B267" s="247"/>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c r="AL267" s="323"/>
      <c r="AM267" s="323"/>
      <c r="AN267" s="323"/>
      <c r="AO267" s="323"/>
      <c r="AP267" s="323"/>
      <c r="AQ267" s="323"/>
      <c r="AR267" s="323"/>
      <c r="AS267" s="323"/>
      <c r="AT267" s="323"/>
      <c r="AU267" s="323"/>
      <c r="AV267" s="323"/>
      <c r="AW267" s="323"/>
      <c r="AX267" s="323"/>
      <c r="AY267" s="323"/>
      <c r="AZ267" s="323"/>
      <c r="BA267" s="323"/>
      <c r="BB267" s="323"/>
      <c r="BC267" s="323"/>
      <c r="BD267" s="323"/>
      <c r="BE267" s="323"/>
      <c r="BF267" s="323"/>
      <c r="BG267" s="323"/>
      <c r="BH267" s="323"/>
      <c r="BI267" s="323"/>
      <c r="BJ267" s="323"/>
      <c r="BK267" s="323"/>
      <c r="BL267" s="323"/>
      <c r="BM267" s="323"/>
      <c r="BN267" s="323"/>
      <c r="BO267" s="323"/>
      <c r="BP267" s="323"/>
      <c r="BQ267" s="323"/>
      <c r="BR267" s="323"/>
      <c r="BS267" s="323"/>
      <c r="BT267" s="323"/>
      <c r="BU267" s="323"/>
      <c r="BV267" s="323"/>
      <c r="BW267" s="323"/>
      <c r="BX267" s="323"/>
      <c r="BY267" s="323"/>
      <c r="BZ267" s="323"/>
      <c r="CA267" s="323"/>
      <c r="CB267" s="323"/>
      <c r="CC267" s="323"/>
      <c r="CD267" s="323"/>
      <c r="CE267" s="323"/>
      <c r="CF267" s="323"/>
      <c r="CG267" s="323"/>
      <c r="CH267" s="323"/>
      <c r="CI267" s="323"/>
      <c r="CJ267" s="323"/>
      <c r="CK267" s="323"/>
      <c r="CL267" s="323"/>
      <c r="CM267" s="323"/>
      <c r="CN267" s="323"/>
      <c r="CO267" s="323"/>
      <c r="CP267" s="323"/>
      <c r="CQ267" s="323"/>
      <c r="CR267" s="323"/>
      <c r="CS267" s="323"/>
      <c r="CT267" s="323"/>
      <c r="CU267" s="323"/>
      <c r="CV267" s="323"/>
      <c r="CW267" s="323"/>
      <c r="CX267" s="323"/>
      <c r="CY267" s="323"/>
      <c r="CZ267" s="323"/>
      <c r="DA267" s="323"/>
      <c r="DB267" s="323"/>
      <c r="DC267" s="323"/>
      <c r="DD267" s="323"/>
      <c r="DE267" s="323"/>
      <c r="DF267" s="323"/>
      <c r="DG267" s="323"/>
      <c r="DH267" s="323"/>
      <c r="DI267" s="323"/>
      <c r="DJ267" s="323"/>
      <c r="DK267" s="323"/>
      <c r="DL267" s="323"/>
      <c r="DM267" s="323"/>
      <c r="DN267" s="323"/>
      <c r="DO267" s="323"/>
      <c r="DP267" s="323"/>
      <c r="DQ267" s="323"/>
      <c r="DR267" s="323"/>
      <c r="DS267" s="323"/>
      <c r="DT267" s="323"/>
      <c r="DU267" s="323"/>
      <c r="DV267" s="323"/>
      <c r="DW267" s="323"/>
      <c r="DX267" s="323"/>
      <c r="DY267" s="323"/>
      <c r="DZ267" s="323"/>
      <c r="EA267" s="323"/>
      <c r="EB267" s="323"/>
      <c r="EC267" s="323"/>
      <c r="ED267" s="323"/>
      <c r="EE267" s="323"/>
      <c r="EF267" s="323"/>
      <c r="EG267" s="323"/>
      <c r="EH267" s="323"/>
      <c r="EI267" s="323"/>
      <c r="EJ267" s="323"/>
      <c r="EK267" s="323"/>
      <c r="EL267" s="323"/>
      <c r="EM267" s="323"/>
      <c r="EN267" s="323"/>
      <c r="EO267" s="323"/>
      <c r="EP267" s="323"/>
      <c r="EQ267" s="323"/>
      <c r="ER267" s="323"/>
      <c r="ES267" s="323"/>
      <c r="ET267" s="323"/>
      <c r="EU267" s="323"/>
      <c r="EV267" s="323"/>
      <c r="EW267" s="323"/>
      <c r="EX267" s="323"/>
      <c r="EY267" s="323"/>
      <c r="EZ267" s="323"/>
      <c r="FA267" s="323"/>
      <c r="FB267" s="323"/>
      <c r="FC267" s="323"/>
    </row>
    <row r="268" spans="2:159" s="331" customFormat="1" x14ac:dyDescent="0.2">
      <c r="B268" s="247"/>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c r="AL268" s="323"/>
      <c r="AM268" s="323"/>
      <c r="AN268" s="323"/>
      <c r="AO268" s="323"/>
      <c r="AP268" s="323"/>
      <c r="AQ268" s="323"/>
      <c r="AR268" s="323"/>
      <c r="AS268" s="323"/>
      <c r="AT268" s="323"/>
      <c r="AU268" s="323"/>
      <c r="AV268" s="323"/>
      <c r="AW268" s="323"/>
      <c r="AX268" s="323"/>
      <c r="AY268" s="323"/>
      <c r="AZ268" s="323"/>
      <c r="BA268" s="323"/>
      <c r="BB268" s="323"/>
      <c r="BC268" s="323"/>
      <c r="BD268" s="323"/>
      <c r="BE268" s="323"/>
      <c r="BF268" s="323"/>
      <c r="BG268" s="323"/>
      <c r="BH268" s="323"/>
      <c r="BI268" s="323"/>
      <c r="BJ268" s="323"/>
      <c r="BK268" s="323"/>
      <c r="BL268" s="323"/>
      <c r="BM268" s="323"/>
      <c r="BN268" s="323"/>
      <c r="BO268" s="323"/>
      <c r="BP268" s="323"/>
      <c r="BQ268" s="323"/>
      <c r="BR268" s="323"/>
      <c r="BS268" s="323"/>
      <c r="BT268" s="323"/>
      <c r="BU268" s="323"/>
      <c r="BV268" s="323"/>
      <c r="BW268" s="323"/>
      <c r="BX268" s="323"/>
      <c r="BY268" s="323"/>
      <c r="BZ268" s="323"/>
      <c r="CA268" s="323"/>
      <c r="CB268" s="323"/>
      <c r="CC268" s="323"/>
      <c r="CD268" s="323"/>
      <c r="CE268" s="323"/>
      <c r="CF268" s="323"/>
      <c r="CG268" s="323"/>
      <c r="CH268" s="323"/>
      <c r="CI268" s="323"/>
      <c r="CJ268" s="323"/>
      <c r="CK268" s="323"/>
      <c r="CL268" s="323"/>
      <c r="CM268" s="323"/>
      <c r="CN268" s="323"/>
      <c r="CO268" s="323"/>
      <c r="CP268" s="323"/>
      <c r="CQ268" s="323"/>
      <c r="CR268" s="323"/>
      <c r="CS268" s="323"/>
      <c r="CT268" s="323"/>
      <c r="CU268" s="323"/>
      <c r="CV268" s="323"/>
      <c r="CW268" s="323"/>
      <c r="CX268" s="323"/>
      <c r="CY268" s="323"/>
      <c r="CZ268" s="323"/>
      <c r="DA268" s="323"/>
      <c r="DB268" s="323"/>
      <c r="DC268" s="323"/>
      <c r="DD268" s="323"/>
      <c r="DE268" s="323"/>
      <c r="DF268" s="323"/>
      <c r="DG268" s="323"/>
      <c r="DH268" s="323"/>
      <c r="DI268" s="323"/>
      <c r="DJ268" s="323"/>
      <c r="DK268" s="323"/>
      <c r="DL268" s="323"/>
      <c r="DM268" s="323"/>
      <c r="DN268" s="323"/>
      <c r="DO268" s="323"/>
      <c r="DP268" s="323"/>
      <c r="DQ268" s="323"/>
      <c r="DR268" s="323"/>
      <c r="DS268" s="323"/>
      <c r="DT268" s="323"/>
      <c r="DU268" s="323"/>
      <c r="DV268" s="323"/>
      <c r="DW268" s="323"/>
      <c r="DX268" s="323"/>
      <c r="DY268" s="323"/>
      <c r="DZ268" s="323"/>
      <c r="EA268" s="323"/>
      <c r="EB268" s="323"/>
      <c r="EC268" s="323"/>
      <c r="ED268" s="323"/>
      <c r="EE268" s="323"/>
      <c r="EF268" s="323"/>
      <c r="EG268" s="323"/>
      <c r="EH268" s="323"/>
      <c r="EI268" s="323"/>
      <c r="EJ268" s="323"/>
      <c r="EK268" s="323"/>
      <c r="EL268" s="323"/>
      <c r="EM268" s="323"/>
      <c r="EN268" s="323"/>
      <c r="EO268" s="323"/>
      <c r="EP268" s="323"/>
      <c r="EQ268" s="323"/>
      <c r="ER268" s="323"/>
      <c r="ES268" s="323"/>
      <c r="ET268" s="323"/>
      <c r="EU268" s="323"/>
      <c r="EV268" s="323"/>
      <c r="EW268" s="323"/>
      <c r="EX268" s="323"/>
      <c r="EY268" s="323"/>
      <c r="EZ268" s="323"/>
      <c r="FA268" s="323"/>
      <c r="FB268" s="323"/>
      <c r="FC268" s="323"/>
    </row>
    <row r="269" spans="2:159" s="331" customFormat="1" x14ac:dyDescent="0.2">
      <c r="B269" s="247"/>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c r="AU269" s="323"/>
      <c r="AV269" s="323"/>
      <c r="AW269" s="323"/>
      <c r="AX269" s="323"/>
      <c r="AY269" s="323"/>
      <c r="AZ269" s="323"/>
      <c r="BA269" s="323"/>
      <c r="BB269" s="323"/>
      <c r="BC269" s="323"/>
      <c r="BD269" s="323"/>
      <c r="BE269" s="323"/>
      <c r="BF269" s="323"/>
      <c r="BG269" s="323"/>
      <c r="BH269" s="323"/>
      <c r="BI269" s="323"/>
      <c r="BJ269" s="323"/>
      <c r="BK269" s="323"/>
      <c r="BL269" s="323"/>
      <c r="BM269" s="323"/>
      <c r="BN269" s="323"/>
      <c r="BO269" s="323"/>
      <c r="BP269" s="323"/>
      <c r="BQ269" s="323"/>
      <c r="BR269" s="323"/>
      <c r="BS269" s="323"/>
      <c r="BT269" s="323"/>
      <c r="BU269" s="323"/>
      <c r="BV269" s="323"/>
      <c r="BW269" s="323"/>
      <c r="BX269" s="323"/>
      <c r="BY269" s="323"/>
      <c r="BZ269" s="323"/>
      <c r="CA269" s="323"/>
      <c r="CB269" s="323"/>
      <c r="CC269" s="323"/>
      <c r="CD269" s="323"/>
      <c r="CE269" s="323"/>
      <c r="CF269" s="323"/>
      <c r="CG269" s="323"/>
      <c r="CH269" s="323"/>
      <c r="CI269" s="323"/>
      <c r="CJ269" s="323"/>
      <c r="CK269" s="323"/>
      <c r="CL269" s="323"/>
      <c r="CM269" s="323"/>
      <c r="CN269" s="323"/>
      <c r="CO269" s="323"/>
      <c r="CP269" s="323"/>
      <c r="CQ269" s="323"/>
      <c r="CR269" s="323"/>
      <c r="CS269" s="323"/>
      <c r="CT269" s="323"/>
      <c r="CU269" s="323"/>
      <c r="CV269" s="323"/>
      <c r="CW269" s="323"/>
      <c r="CX269" s="323"/>
      <c r="CY269" s="323"/>
      <c r="CZ269" s="323"/>
      <c r="DA269" s="323"/>
      <c r="DB269" s="323"/>
      <c r="DC269" s="323"/>
      <c r="DD269" s="323"/>
      <c r="DE269" s="323"/>
      <c r="DF269" s="323"/>
      <c r="DG269" s="323"/>
      <c r="DH269" s="323"/>
      <c r="DI269" s="323"/>
      <c r="DJ269" s="323"/>
      <c r="DK269" s="323"/>
      <c r="DL269" s="323"/>
      <c r="DM269" s="323"/>
      <c r="DN269" s="323"/>
      <c r="DO269" s="323"/>
      <c r="DP269" s="323"/>
      <c r="DQ269" s="323"/>
      <c r="DR269" s="323"/>
      <c r="DS269" s="323"/>
      <c r="DT269" s="323"/>
      <c r="DU269" s="323"/>
      <c r="DV269" s="323"/>
      <c r="DW269" s="323"/>
      <c r="DX269" s="323"/>
      <c r="DY269" s="323"/>
      <c r="DZ269" s="323"/>
      <c r="EA269" s="323"/>
      <c r="EB269" s="323"/>
      <c r="EC269" s="323"/>
      <c r="ED269" s="323"/>
      <c r="EE269" s="323"/>
      <c r="EF269" s="323"/>
      <c r="EG269" s="323"/>
      <c r="EH269" s="323"/>
      <c r="EI269" s="323"/>
      <c r="EJ269" s="323"/>
      <c r="EK269" s="323"/>
      <c r="EL269" s="323"/>
      <c r="EM269" s="323"/>
      <c r="EN269" s="323"/>
      <c r="EO269" s="323"/>
      <c r="EP269" s="323"/>
      <c r="EQ269" s="323"/>
      <c r="ER269" s="323"/>
      <c r="ES269" s="323"/>
      <c r="ET269" s="323"/>
      <c r="EU269" s="323"/>
      <c r="EV269" s="323"/>
      <c r="EW269" s="323"/>
      <c r="EX269" s="323"/>
      <c r="EY269" s="323"/>
      <c r="EZ269" s="323"/>
      <c r="FA269" s="323"/>
      <c r="FB269" s="323"/>
      <c r="FC269" s="323"/>
    </row>
    <row r="270" spans="2:159" s="331" customFormat="1" x14ac:dyDescent="0.2">
      <c r="B270" s="247"/>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c r="AU270" s="323"/>
      <c r="AV270" s="323"/>
      <c r="AW270" s="323"/>
      <c r="AX270" s="323"/>
      <c r="AY270" s="323"/>
      <c r="AZ270" s="323"/>
      <c r="BA270" s="323"/>
      <c r="BB270" s="323"/>
      <c r="BC270" s="323"/>
      <c r="BD270" s="323"/>
      <c r="BE270" s="323"/>
      <c r="BF270" s="323"/>
      <c r="BG270" s="323"/>
      <c r="BH270" s="323"/>
      <c r="BI270" s="323"/>
      <c r="BJ270" s="323"/>
      <c r="BK270" s="323"/>
      <c r="BL270" s="323"/>
      <c r="BM270" s="323"/>
      <c r="BN270" s="323"/>
      <c r="BO270" s="323"/>
      <c r="BP270" s="323"/>
      <c r="BQ270" s="323"/>
      <c r="BR270" s="323"/>
      <c r="BS270" s="323"/>
      <c r="BT270" s="323"/>
      <c r="BU270" s="323"/>
      <c r="BV270" s="323"/>
      <c r="BW270" s="323"/>
      <c r="BX270" s="323"/>
      <c r="BY270" s="323"/>
      <c r="BZ270" s="323"/>
      <c r="CA270" s="323"/>
      <c r="CB270" s="323"/>
      <c r="CC270" s="323"/>
      <c r="CD270" s="323"/>
      <c r="CE270" s="323"/>
      <c r="CF270" s="323"/>
      <c r="CG270" s="323"/>
      <c r="CH270" s="323"/>
      <c r="CI270" s="323"/>
      <c r="CJ270" s="323"/>
      <c r="CK270" s="323"/>
      <c r="CL270" s="323"/>
      <c r="CM270" s="323"/>
      <c r="CN270" s="323"/>
      <c r="CO270" s="323"/>
      <c r="CP270" s="323"/>
      <c r="CQ270" s="323"/>
      <c r="CR270" s="323"/>
      <c r="CS270" s="323"/>
      <c r="CT270" s="323"/>
      <c r="CU270" s="323"/>
      <c r="CV270" s="323"/>
      <c r="CW270" s="323"/>
      <c r="CX270" s="323"/>
      <c r="CY270" s="323"/>
      <c r="CZ270" s="323"/>
      <c r="DA270" s="323"/>
      <c r="DB270" s="323"/>
      <c r="DC270" s="323"/>
      <c r="DD270" s="323"/>
      <c r="DE270" s="323"/>
      <c r="DF270" s="323"/>
      <c r="DG270" s="323"/>
      <c r="DH270" s="323"/>
      <c r="DI270" s="323"/>
      <c r="DJ270" s="323"/>
      <c r="DK270" s="323"/>
      <c r="DL270" s="323"/>
      <c r="DM270" s="323"/>
      <c r="DN270" s="323"/>
      <c r="DO270" s="323"/>
      <c r="DP270" s="323"/>
      <c r="DQ270" s="323"/>
      <c r="DR270" s="323"/>
      <c r="DS270" s="323"/>
      <c r="DT270" s="323"/>
      <c r="DU270" s="323"/>
      <c r="DV270" s="323"/>
      <c r="DW270" s="323"/>
      <c r="DX270" s="323"/>
      <c r="DY270" s="323"/>
      <c r="DZ270" s="323"/>
      <c r="EA270" s="323"/>
      <c r="EB270" s="323"/>
      <c r="EC270" s="323"/>
      <c r="ED270" s="323"/>
      <c r="EE270" s="323"/>
      <c r="EF270" s="323"/>
      <c r="EG270" s="323"/>
      <c r="EH270" s="323"/>
      <c r="EI270" s="323"/>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row>
    <row r="271" spans="2:159" s="331" customFormat="1" x14ac:dyDescent="0.2">
      <c r="B271" s="247"/>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c r="AU271" s="323"/>
      <c r="AV271" s="323"/>
      <c r="AW271" s="323"/>
      <c r="AX271" s="323"/>
      <c r="AY271" s="323"/>
      <c r="AZ271" s="323"/>
      <c r="BA271" s="323"/>
      <c r="BB271" s="323"/>
      <c r="BC271" s="323"/>
      <c r="BD271" s="323"/>
      <c r="BE271" s="323"/>
      <c r="BF271" s="323"/>
      <c r="BG271" s="323"/>
      <c r="BH271" s="323"/>
      <c r="BI271" s="323"/>
      <c r="BJ271" s="323"/>
      <c r="BK271" s="323"/>
      <c r="BL271" s="323"/>
      <c r="BM271" s="323"/>
      <c r="BN271" s="323"/>
      <c r="BO271" s="323"/>
      <c r="BP271" s="323"/>
      <c r="BQ271" s="323"/>
      <c r="BR271" s="323"/>
      <c r="BS271" s="323"/>
      <c r="BT271" s="323"/>
      <c r="BU271" s="323"/>
      <c r="BV271" s="323"/>
      <c r="BW271" s="323"/>
      <c r="BX271" s="323"/>
      <c r="BY271" s="323"/>
      <c r="BZ271" s="323"/>
      <c r="CA271" s="323"/>
      <c r="CB271" s="323"/>
      <c r="CC271" s="323"/>
      <c r="CD271" s="323"/>
      <c r="CE271" s="323"/>
      <c r="CF271" s="323"/>
      <c r="CG271" s="323"/>
      <c r="CH271" s="323"/>
      <c r="CI271" s="323"/>
      <c r="CJ271" s="323"/>
      <c r="CK271" s="323"/>
      <c r="CL271" s="323"/>
      <c r="CM271" s="323"/>
      <c r="CN271" s="323"/>
      <c r="CO271" s="323"/>
      <c r="CP271" s="323"/>
      <c r="CQ271" s="323"/>
      <c r="CR271" s="323"/>
      <c r="CS271" s="323"/>
      <c r="CT271" s="323"/>
      <c r="CU271" s="323"/>
      <c r="CV271" s="323"/>
      <c r="CW271" s="323"/>
      <c r="CX271" s="323"/>
      <c r="CY271" s="323"/>
      <c r="CZ271" s="323"/>
      <c r="DA271" s="323"/>
      <c r="DB271" s="323"/>
      <c r="DC271" s="323"/>
      <c r="DD271" s="323"/>
      <c r="DE271" s="323"/>
      <c r="DF271" s="323"/>
      <c r="DG271" s="323"/>
      <c r="DH271" s="323"/>
      <c r="DI271" s="323"/>
      <c r="DJ271" s="323"/>
      <c r="DK271" s="323"/>
      <c r="DL271" s="323"/>
      <c r="DM271" s="323"/>
      <c r="DN271" s="323"/>
      <c r="DO271" s="323"/>
      <c r="DP271" s="323"/>
      <c r="DQ271" s="323"/>
      <c r="DR271" s="323"/>
      <c r="DS271" s="323"/>
      <c r="DT271" s="323"/>
      <c r="DU271" s="323"/>
      <c r="DV271" s="323"/>
      <c r="DW271" s="323"/>
      <c r="DX271" s="323"/>
      <c r="DY271" s="323"/>
      <c r="DZ271" s="323"/>
      <c r="EA271" s="323"/>
      <c r="EB271" s="323"/>
      <c r="EC271" s="323"/>
      <c r="ED271" s="323"/>
      <c r="EE271" s="323"/>
      <c r="EF271" s="323"/>
      <c r="EG271" s="323"/>
      <c r="EH271" s="323"/>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row>
    <row r="272" spans="2:159" s="331" customFormat="1" x14ac:dyDescent="0.2">
      <c r="B272" s="247"/>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c r="AU272" s="323"/>
      <c r="AV272" s="323"/>
      <c r="AW272" s="323"/>
      <c r="AX272" s="323"/>
      <c r="AY272" s="323"/>
      <c r="AZ272" s="323"/>
      <c r="BA272" s="323"/>
      <c r="BB272" s="323"/>
      <c r="BC272" s="323"/>
      <c r="BD272" s="323"/>
      <c r="BE272" s="323"/>
      <c r="BF272" s="323"/>
      <c r="BG272" s="323"/>
      <c r="BH272" s="323"/>
      <c r="BI272" s="323"/>
      <c r="BJ272" s="323"/>
      <c r="BK272" s="323"/>
      <c r="BL272" s="323"/>
      <c r="BM272" s="323"/>
      <c r="BN272" s="323"/>
      <c r="BO272" s="323"/>
      <c r="BP272" s="323"/>
      <c r="BQ272" s="323"/>
      <c r="BR272" s="323"/>
      <c r="BS272" s="323"/>
      <c r="BT272" s="323"/>
      <c r="BU272" s="323"/>
      <c r="BV272" s="323"/>
      <c r="BW272" s="323"/>
      <c r="BX272" s="323"/>
      <c r="BY272" s="323"/>
      <c r="BZ272" s="323"/>
      <c r="CA272" s="323"/>
      <c r="CB272" s="323"/>
      <c r="CC272" s="323"/>
      <c r="CD272" s="323"/>
      <c r="CE272" s="323"/>
      <c r="CF272" s="323"/>
      <c r="CG272" s="323"/>
      <c r="CH272" s="323"/>
      <c r="CI272" s="323"/>
      <c r="CJ272" s="323"/>
      <c r="CK272" s="323"/>
      <c r="CL272" s="323"/>
      <c r="CM272" s="323"/>
      <c r="CN272" s="323"/>
      <c r="CO272" s="323"/>
      <c r="CP272" s="323"/>
      <c r="CQ272" s="323"/>
      <c r="CR272" s="323"/>
      <c r="CS272" s="323"/>
      <c r="CT272" s="323"/>
      <c r="CU272" s="323"/>
      <c r="CV272" s="323"/>
      <c r="CW272" s="323"/>
      <c r="CX272" s="323"/>
      <c r="CY272" s="323"/>
      <c r="CZ272" s="323"/>
      <c r="DA272" s="323"/>
      <c r="DB272" s="323"/>
      <c r="DC272" s="323"/>
      <c r="DD272" s="323"/>
      <c r="DE272" s="323"/>
      <c r="DF272" s="323"/>
      <c r="DG272" s="323"/>
      <c r="DH272" s="323"/>
      <c r="DI272" s="323"/>
      <c r="DJ272" s="323"/>
      <c r="DK272" s="323"/>
      <c r="DL272" s="323"/>
      <c r="DM272" s="323"/>
      <c r="DN272" s="323"/>
      <c r="DO272" s="323"/>
      <c r="DP272" s="323"/>
      <c r="DQ272" s="323"/>
      <c r="DR272" s="323"/>
      <c r="DS272" s="323"/>
      <c r="DT272" s="323"/>
      <c r="DU272" s="323"/>
      <c r="DV272" s="323"/>
      <c r="DW272" s="323"/>
      <c r="DX272" s="323"/>
      <c r="DY272" s="323"/>
      <c r="DZ272" s="323"/>
      <c r="EA272" s="323"/>
      <c r="EB272" s="323"/>
      <c r="EC272" s="323"/>
      <c r="ED272" s="323"/>
      <c r="EE272" s="323"/>
      <c r="EF272" s="323"/>
      <c r="EG272" s="323"/>
      <c r="EH272" s="323"/>
      <c r="EI272" s="323"/>
      <c r="EJ272" s="323"/>
      <c r="EK272" s="323"/>
      <c r="EL272" s="323"/>
      <c r="EM272" s="323"/>
      <c r="EN272" s="323"/>
      <c r="EO272" s="323"/>
      <c r="EP272" s="323"/>
      <c r="EQ272" s="323"/>
      <c r="ER272" s="323"/>
      <c r="ES272" s="323"/>
      <c r="ET272" s="323"/>
      <c r="EU272" s="323"/>
      <c r="EV272" s="323"/>
      <c r="EW272" s="323"/>
      <c r="EX272" s="323"/>
      <c r="EY272" s="323"/>
      <c r="EZ272" s="323"/>
      <c r="FA272" s="323"/>
      <c r="FB272" s="323"/>
      <c r="FC272" s="323"/>
    </row>
    <row r="273" spans="2:159" s="331" customFormat="1" x14ac:dyDescent="0.2">
      <c r="B273" s="247"/>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c r="AU273" s="323"/>
      <c r="AV273" s="323"/>
      <c r="AW273" s="323"/>
      <c r="AX273" s="323"/>
      <c r="AY273" s="323"/>
      <c r="AZ273" s="323"/>
      <c r="BA273" s="323"/>
      <c r="BB273" s="323"/>
      <c r="BC273" s="323"/>
      <c r="BD273" s="323"/>
      <c r="BE273" s="323"/>
      <c r="BF273" s="323"/>
      <c r="BG273" s="323"/>
      <c r="BH273" s="323"/>
      <c r="BI273" s="323"/>
      <c r="BJ273" s="323"/>
      <c r="BK273" s="323"/>
      <c r="BL273" s="323"/>
      <c r="BM273" s="323"/>
      <c r="BN273" s="323"/>
      <c r="BO273" s="323"/>
      <c r="BP273" s="323"/>
      <c r="BQ273" s="323"/>
      <c r="BR273" s="323"/>
      <c r="BS273" s="323"/>
      <c r="BT273" s="323"/>
      <c r="BU273" s="323"/>
      <c r="BV273" s="323"/>
      <c r="BW273" s="323"/>
      <c r="BX273" s="323"/>
      <c r="BY273" s="323"/>
      <c r="BZ273" s="323"/>
      <c r="CA273" s="323"/>
      <c r="CB273" s="323"/>
      <c r="CC273" s="323"/>
      <c r="CD273" s="323"/>
      <c r="CE273" s="323"/>
      <c r="CF273" s="323"/>
      <c r="CG273" s="323"/>
      <c r="CH273" s="323"/>
      <c r="CI273" s="323"/>
      <c r="CJ273" s="323"/>
      <c r="CK273" s="323"/>
      <c r="CL273" s="323"/>
      <c r="CM273" s="323"/>
      <c r="CN273" s="323"/>
      <c r="CO273" s="323"/>
      <c r="CP273" s="323"/>
      <c r="CQ273" s="323"/>
      <c r="CR273" s="323"/>
      <c r="CS273" s="323"/>
      <c r="CT273" s="323"/>
      <c r="CU273" s="323"/>
      <c r="CV273" s="323"/>
      <c r="CW273" s="323"/>
      <c r="CX273" s="323"/>
      <c r="CY273" s="323"/>
      <c r="CZ273" s="323"/>
      <c r="DA273" s="323"/>
      <c r="DB273" s="323"/>
      <c r="DC273" s="323"/>
      <c r="DD273" s="323"/>
      <c r="DE273" s="323"/>
      <c r="DF273" s="323"/>
      <c r="DG273" s="323"/>
      <c r="DH273" s="323"/>
      <c r="DI273" s="323"/>
      <c r="DJ273" s="323"/>
      <c r="DK273" s="323"/>
      <c r="DL273" s="323"/>
      <c r="DM273" s="323"/>
      <c r="DN273" s="323"/>
      <c r="DO273" s="323"/>
      <c r="DP273" s="323"/>
      <c r="DQ273" s="323"/>
      <c r="DR273" s="323"/>
      <c r="DS273" s="323"/>
      <c r="DT273" s="323"/>
      <c r="DU273" s="323"/>
      <c r="DV273" s="323"/>
      <c r="DW273" s="323"/>
      <c r="DX273" s="323"/>
      <c r="DY273" s="323"/>
      <c r="DZ273" s="323"/>
      <c r="EA273" s="323"/>
      <c r="EB273" s="323"/>
      <c r="EC273" s="323"/>
      <c r="ED273" s="323"/>
      <c r="EE273" s="323"/>
      <c r="EF273" s="323"/>
      <c r="EG273" s="323"/>
      <c r="EH273" s="323"/>
      <c r="EI273" s="323"/>
      <c r="EJ273" s="323"/>
      <c r="EK273" s="323"/>
      <c r="EL273" s="323"/>
      <c r="EM273" s="323"/>
      <c r="EN273" s="323"/>
      <c r="EO273" s="323"/>
      <c r="EP273" s="323"/>
      <c r="EQ273" s="323"/>
      <c r="ER273" s="323"/>
      <c r="ES273" s="323"/>
      <c r="ET273" s="323"/>
      <c r="EU273" s="323"/>
      <c r="EV273" s="323"/>
      <c r="EW273" s="323"/>
      <c r="EX273" s="323"/>
      <c r="EY273" s="323"/>
      <c r="EZ273" s="323"/>
      <c r="FA273" s="323"/>
      <c r="FB273" s="323"/>
      <c r="FC273" s="323"/>
    </row>
    <row r="274" spans="2:159" s="331" customFormat="1" x14ac:dyDescent="0.2">
      <c r="B274" s="247"/>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323"/>
      <c r="AO274" s="323"/>
      <c r="AP274" s="323"/>
      <c r="AQ274" s="323"/>
      <c r="AR274" s="323"/>
      <c r="AS274" s="323"/>
      <c r="AT274" s="323"/>
      <c r="AU274" s="323"/>
      <c r="AV274" s="323"/>
      <c r="AW274" s="323"/>
      <c r="AX274" s="323"/>
      <c r="AY274" s="323"/>
      <c r="AZ274" s="323"/>
      <c r="BA274" s="323"/>
      <c r="BB274" s="323"/>
      <c r="BC274" s="323"/>
      <c r="BD274" s="323"/>
      <c r="BE274" s="323"/>
      <c r="BF274" s="323"/>
      <c r="BG274" s="323"/>
      <c r="BH274" s="323"/>
      <c r="BI274" s="323"/>
      <c r="BJ274" s="323"/>
      <c r="BK274" s="323"/>
      <c r="BL274" s="323"/>
      <c r="BM274" s="323"/>
      <c r="BN274" s="323"/>
      <c r="BO274" s="323"/>
      <c r="BP274" s="323"/>
      <c r="BQ274" s="323"/>
      <c r="BR274" s="323"/>
      <c r="BS274" s="323"/>
      <c r="BT274" s="323"/>
      <c r="BU274" s="323"/>
      <c r="BV274" s="323"/>
      <c r="BW274" s="323"/>
      <c r="BX274" s="323"/>
      <c r="BY274" s="323"/>
      <c r="BZ274" s="323"/>
      <c r="CA274" s="323"/>
      <c r="CB274" s="323"/>
      <c r="CC274" s="323"/>
      <c r="CD274" s="323"/>
      <c r="CE274" s="323"/>
      <c r="CF274" s="323"/>
      <c r="CG274" s="323"/>
      <c r="CH274" s="323"/>
      <c r="CI274" s="323"/>
      <c r="CJ274" s="323"/>
      <c r="CK274" s="323"/>
      <c r="CL274" s="323"/>
      <c r="CM274" s="323"/>
      <c r="CN274" s="323"/>
      <c r="CO274" s="323"/>
      <c r="CP274" s="323"/>
      <c r="CQ274" s="323"/>
      <c r="CR274" s="323"/>
      <c r="CS274" s="323"/>
      <c r="CT274" s="323"/>
      <c r="CU274" s="323"/>
      <c r="CV274" s="323"/>
      <c r="CW274" s="323"/>
      <c r="CX274" s="323"/>
      <c r="CY274" s="323"/>
      <c r="CZ274" s="323"/>
      <c r="DA274" s="323"/>
      <c r="DB274" s="323"/>
      <c r="DC274" s="323"/>
      <c r="DD274" s="323"/>
      <c r="DE274" s="323"/>
      <c r="DF274" s="323"/>
      <c r="DG274" s="323"/>
      <c r="DH274" s="323"/>
      <c r="DI274" s="323"/>
      <c r="DJ274" s="323"/>
      <c r="DK274" s="323"/>
      <c r="DL274" s="323"/>
      <c r="DM274" s="323"/>
      <c r="DN274" s="323"/>
      <c r="DO274" s="323"/>
      <c r="DP274" s="323"/>
      <c r="DQ274" s="323"/>
      <c r="DR274" s="323"/>
      <c r="DS274" s="323"/>
      <c r="DT274" s="323"/>
      <c r="DU274" s="323"/>
      <c r="DV274" s="323"/>
      <c r="DW274" s="323"/>
      <c r="DX274" s="323"/>
      <c r="DY274" s="323"/>
      <c r="DZ274" s="323"/>
      <c r="EA274" s="323"/>
      <c r="EB274" s="323"/>
      <c r="EC274" s="323"/>
      <c r="ED274" s="323"/>
      <c r="EE274" s="323"/>
      <c r="EF274" s="323"/>
      <c r="EG274" s="323"/>
      <c r="EH274" s="323"/>
      <c r="EI274" s="323"/>
      <c r="EJ274" s="323"/>
      <c r="EK274" s="323"/>
      <c r="EL274" s="323"/>
      <c r="EM274" s="323"/>
      <c r="EN274" s="323"/>
      <c r="EO274" s="323"/>
      <c r="EP274" s="323"/>
      <c r="EQ274" s="323"/>
      <c r="ER274" s="323"/>
      <c r="ES274" s="323"/>
      <c r="ET274" s="323"/>
      <c r="EU274" s="323"/>
      <c r="EV274" s="323"/>
      <c r="EW274" s="323"/>
      <c r="EX274" s="323"/>
      <c r="EY274" s="323"/>
      <c r="EZ274" s="323"/>
      <c r="FA274" s="323"/>
      <c r="FB274" s="323"/>
      <c r="FC274" s="323"/>
    </row>
    <row r="275" spans="2:159" s="331" customFormat="1" x14ac:dyDescent="0.2">
      <c r="B275" s="247"/>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c r="AL275" s="323"/>
      <c r="AM275" s="323"/>
      <c r="AN275" s="323"/>
      <c r="AO275" s="323"/>
      <c r="AP275" s="323"/>
      <c r="AQ275" s="323"/>
      <c r="AR275" s="323"/>
      <c r="AS275" s="323"/>
      <c r="AT275" s="323"/>
      <c r="AU275" s="323"/>
      <c r="AV275" s="323"/>
      <c r="AW275" s="323"/>
      <c r="AX275" s="323"/>
      <c r="AY275" s="323"/>
      <c r="AZ275" s="323"/>
      <c r="BA275" s="323"/>
      <c r="BB275" s="323"/>
      <c r="BC275" s="323"/>
      <c r="BD275" s="323"/>
      <c r="BE275" s="323"/>
      <c r="BF275" s="323"/>
      <c r="BG275" s="323"/>
      <c r="BH275" s="323"/>
      <c r="BI275" s="323"/>
      <c r="BJ275" s="323"/>
      <c r="BK275" s="323"/>
      <c r="BL275" s="323"/>
      <c r="BM275" s="323"/>
      <c r="BN275" s="323"/>
      <c r="BO275" s="323"/>
      <c r="BP275" s="323"/>
      <c r="BQ275" s="323"/>
      <c r="BR275" s="323"/>
      <c r="BS275" s="323"/>
      <c r="BT275" s="323"/>
      <c r="BU275" s="323"/>
      <c r="BV275" s="323"/>
      <c r="BW275" s="323"/>
      <c r="BX275" s="323"/>
      <c r="BY275" s="323"/>
      <c r="BZ275" s="323"/>
      <c r="CA275" s="323"/>
      <c r="CB275" s="323"/>
      <c r="CC275" s="323"/>
      <c r="CD275" s="323"/>
      <c r="CE275" s="323"/>
      <c r="CF275" s="323"/>
      <c r="CG275" s="323"/>
      <c r="CH275" s="323"/>
      <c r="CI275" s="323"/>
      <c r="CJ275" s="323"/>
      <c r="CK275" s="323"/>
      <c r="CL275" s="323"/>
      <c r="CM275" s="323"/>
      <c r="CN275" s="323"/>
      <c r="CO275" s="323"/>
      <c r="CP275" s="323"/>
      <c r="CQ275" s="323"/>
      <c r="CR275" s="323"/>
      <c r="CS275" s="323"/>
      <c r="CT275" s="323"/>
      <c r="CU275" s="323"/>
      <c r="CV275" s="323"/>
      <c r="CW275" s="323"/>
      <c r="CX275" s="323"/>
      <c r="CY275" s="323"/>
      <c r="CZ275" s="323"/>
      <c r="DA275" s="323"/>
      <c r="DB275" s="323"/>
      <c r="DC275" s="323"/>
      <c r="DD275" s="323"/>
      <c r="DE275" s="323"/>
      <c r="DF275" s="323"/>
      <c r="DG275" s="323"/>
      <c r="DH275" s="323"/>
      <c r="DI275" s="323"/>
      <c r="DJ275" s="323"/>
      <c r="DK275" s="323"/>
      <c r="DL275" s="323"/>
      <c r="DM275" s="323"/>
      <c r="DN275" s="323"/>
      <c r="DO275" s="323"/>
      <c r="DP275" s="323"/>
      <c r="DQ275" s="323"/>
      <c r="DR275" s="323"/>
      <c r="DS275" s="323"/>
      <c r="DT275" s="323"/>
      <c r="DU275" s="323"/>
      <c r="DV275" s="323"/>
      <c r="DW275" s="323"/>
      <c r="DX275" s="323"/>
      <c r="DY275" s="323"/>
      <c r="DZ275" s="323"/>
      <c r="EA275" s="323"/>
      <c r="EB275" s="323"/>
      <c r="EC275" s="323"/>
      <c r="ED275" s="323"/>
      <c r="EE275" s="323"/>
      <c r="EF275" s="323"/>
      <c r="EG275" s="323"/>
      <c r="EH275" s="323"/>
      <c r="EI275" s="323"/>
      <c r="EJ275" s="323"/>
      <c r="EK275" s="323"/>
      <c r="EL275" s="323"/>
      <c r="EM275" s="323"/>
      <c r="EN275" s="323"/>
      <c r="EO275" s="323"/>
      <c r="EP275" s="323"/>
      <c r="EQ275" s="323"/>
      <c r="ER275" s="323"/>
      <c r="ES275" s="323"/>
      <c r="ET275" s="323"/>
      <c r="EU275" s="323"/>
      <c r="EV275" s="323"/>
      <c r="EW275" s="323"/>
      <c r="EX275" s="323"/>
      <c r="EY275" s="323"/>
      <c r="EZ275" s="323"/>
      <c r="FA275" s="323"/>
      <c r="FB275" s="323"/>
      <c r="FC275" s="323"/>
    </row>
    <row r="276" spans="2:159" s="331" customFormat="1" x14ac:dyDescent="0.2">
      <c r="B276" s="247"/>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c r="AL276" s="323"/>
      <c r="AM276" s="323"/>
      <c r="AN276" s="323"/>
      <c r="AO276" s="323"/>
      <c r="AP276" s="323"/>
      <c r="AQ276" s="323"/>
      <c r="AR276" s="323"/>
      <c r="AS276" s="323"/>
      <c r="AT276" s="323"/>
      <c r="AU276" s="323"/>
      <c r="AV276" s="323"/>
      <c r="AW276" s="323"/>
      <c r="AX276" s="323"/>
      <c r="AY276" s="323"/>
      <c r="AZ276" s="323"/>
      <c r="BA276" s="323"/>
      <c r="BB276" s="323"/>
      <c r="BC276" s="323"/>
      <c r="BD276" s="323"/>
      <c r="BE276" s="323"/>
      <c r="BF276" s="323"/>
      <c r="BG276" s="323"/>
      <c r="BH276" s="323"/>
      <c r="BI276" s="323"/>
      <c r="BJ276" s="323"/>
      <c r="BK276" s="323"/>
      <c r="BL276" s="323"/>
      <c r="BM276" s="323"/>
      <c r="BN276" s="323"/>
      <c r="BO276" s="323"/>
      <c r="BP276" s="323"/>
      <c r="BQ276" s="323"/>
      <c r="BR276" s="323"/>
      <c r="BS276" s="323"/>
      <c r="BT276" s="323"/>
      <c r="BU276" s="323"/>
      <c r="BV276" s="323"/>
      <c r="BW276" s="323"/>
      <c r="BX276" s="323"/>
      <c r="BY276" s="323"/>
      <c r="BZ276" s="323"/>
      <c r="CA276" s="323"/>
      <c r="CB276" s="323"/>
      <c r="CC276" s="323"/>
      <c r="CD276" s="323"/>
      <c r="CE276" s="323"/>
      <c r="CF276" s="323"/>
      <c r="CG276" s="323"/>
      <c r="CH276" s="323"/>
      <c r="CI276" s="323"/>
      <c r="CJ276" s="323"/>
      <c r="CK276" s="323"/>
      <c r="CL276" s="323"/>
      <c r="CM276" s="323"/>
      <c r="CN276" s="323"/>
      <c r="CO276" s="323"/>
      <c r="CP276" s="323"/>
      <c r="CQ276" s="323"/>
      <c r="CR276" s="323"/>
      <c r="CS276" s="323"/>
      <c r="CT276" s="323"/>
      <c r="CU276" s="323"/>
      <c r="CV276" s="323"/>
      <c r="CW276" s="323"/>
      <c r="CX276" s="323"/>
      <c r="CY276" s="323"/>
      <c r="CZ276" s="323"/>
      <c r="DA276" s="323"/>
      <c r="DB276" s="323"/>
      <c r="DC276" s="323"/>
      <c r="DD276" s="323"/>
      <c r="DE276" s="323"/>
      <c r="DF276" s="323"/>
      <c r="DG276" s="323"/>
      <c r="DH276" s="323"/>
      <c r="DI276" s="323"/>
      <c r="DJ276" s="323"/>
      <c r="DK276" s="323"/>
      <c r="DL276" s="323"/>
      <c r="DM276" s="323"/>
      <c r="DN276" s="323"/>
      <c r="DO276" s="323"/>
      <c r="DP276" s="323"/>
      <c r="DQ276" s="323"/>
      <c r="DR276" s="323"/>
      <c r="DS276" s="323"/>
      <c r="DT276" s="323"/>
      <c r="DU276" s="323"/>
      <c r="DV276" s="323"/>
      <c r="DW276" s="323"/>
      <c r="DX276" s="323"/>
      <c r="DY276" s="323"/>
      <c r="DZ276" s="323"/>
      <c r="EA276" s="323"/>
      <c r="EB276" s="323"/>
      <c r="EC276" s="323"/>
      <c r="ED276" s="323"/>
      <c r="EE276" s="323"/>
      <c r="EF276" s="323"/>
      <c r="EG276" s="323"/>
      <c r="EH276" s="323"/>
      <c r="EI276" s="323"/>
      <c r="EJ276" s="323"/>
      <c r="EK276" s="323"/>
      <c r="EL276" s="323"/>
      <c r="EM276" s="323"/>
      <c r="EN276" s="323"/>
      <c r="EO276" s="323"/>
      <c r="EP276" s="323"/>
      <c r="EQ276" s="323"/>
      <c r="ER276" s="323"/>
      <c r="ES276" s="323"/>
      <c r="ET276" s="323"/>
      <c r="EU276" s="323"/>
      <c r="EV276" s="323"/>
      <c r="EW276" s="323"/>
      <c r="EX276" s="323"/>
      <c r="EY276" s="323"/>
      <c r="EZ276" s="323"/>
      <c r="FA276" s="323"/>
      <c r="FB276" s="323"/>
      <c r="FC276" s="323"/>
    </row>
    <row r="277" spans="2:159" s="331" customFormat="1" x14ac:dyDescent="0.2">
      <c r="B277" s="247"/>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c r="AO277" s="323"/>
      <c r="AP277" s="323"/>
      <c r="AQ277" s="323"/>
      <c r="AR277" s="323"/>
      <c r="AS277" s="323"/>
      <c r="AT277" s="323"/>
      <c r="AU277" s="323"/>
      <c r="AV277" s="323"/>
      <c r="AW277" s="323"/>
      <c r="AX277" s="323"/>
      <c r="AY277" s="323"/>
      <c r="AZ277" s="323"/>
      <c r="BA277" s="323"/>
      <c r="BB277" s="323"/>
      <c r="BC277" s="323"/>
      <c r="BD277" s="323"/>
      <c r="BE277" s="323"/>
      <c r="BF277" s="323"/>
      <c r="BG277" s="323"/>
      <c r="BH277" s="323"/>
      <c r="BI277" s="323"/>
      <c r="BJ277" s="323"/>
      <c r="BK277" s="323"/>
      <c r="BL277" s="323"/>
      <c r="BM277" s="323"/>
      <c r="BN277" s="323"/>
      <c r="BO277" s="323"/>
      <c r="BP277" s="323"/>
      <c r="BQ277" s="323"/>
      <c r="BR277" s="323"/>
      <c r="BS277" s="323"/>
      <c r="BT277" s="323"/>
      <c r="BU277" s="323"/>
      <c r="BV277" s="323"/>
      <c r="BW277" s="323"/>
      <c r="BX277" s="323"/>
      <c r="BY277" s="323"/>
      <c r="BZ277" s="323"/>
      <c r="CA277" s="323"/>
      <c r="CB277" s="323"/>
      <c r="CC277" s="323"/>
      <c r="CD277" s="323"/>
      <c r="CE277" s="323"/>
      <c r="CF277" s="323"/>
      <c r="CG277" s="323"/>
      <c r="CH277" s="323"/>
      <c r="CI277" s="323"/>
      <c r="CJ277" s="323"/>
      <c r="CK277" s="323"/>
      <c r="CL277" s="323"/>
      <c r="CM277" s="323"/>
      <c r="CN277" s="323"/>
      <c r="CO277" s="323"/>
      <c r="CP277" s="323"/>
      <c r="CQ277" s="323"/>
      <c r="CR277" s="323"/>
      <c r="CS277" s="323"/>
      <c r="CT277" s="323"/>
      <c r="CU277" s="323"/>
      <c r="CV277" s="323"/>
      <c r="CW277" s="323"/>
      <c r="CX277" s="323"/>
      <c r="CY277" s="323"/>
      <c r="CZ277" s="323"/>
      <c r="DA277" s="323"/>
      <c r="DB277" s="323"/>
      <c r="DC277" s="323"/>
      <c r="DD277" s="323"/>
      <c r="DE277" s="323"/>
      <c r="DF277" s="323"/>
      <c r="DG277" s="323"/>
      <c r="DH277" s="323"/>
      <c r="DI277" s="323"/>
      <c r="DJ277" s="323"/>
      <c r="DK277" s="323"/>
      <c r="DL277" s="323"/>
      <c r="DM277" s="323"/>
      <c r="DN277" s="323"/>
      <c r="DO277" s="323"/>
      <c r="DP277" s="323"/>
      <c r="DQ277" s="323"/>
      <c r="DR277" s="323"/>
      <c r="DS277" s="323"/>
      <c r="DT277" s="323"/>
      <c r="DU277" s="323"/>
      <c r="DV277" s="323"/>
      <c r="DW277" s="323"/>
      <c r="DX277" s="323"/>
      <c r="DY277" s="323"/>
      <c r="DZ277" s="323"/>
      <c r="EA277" s="323"/>
      <c r="EB277" s="323"/>
      <c r="EC277" s="323"/>
      <c r="ED277" s="323"/>
      <c r="EE277" s="323"/>
      <c r="EF277" s="323"/>
      <c r="EG277" s="323"/>
      <c r="EH277" s="323"/>
      <c r="EI277" s="323"/>
      <c r="EJ277" s="323"/>
      <c r="EK277" s="323"/>
      <c r="EL277" s="323"/>
      <c r="EM277" s="323"/>
      <c r="EN277" s="323"/>
      <c r="EO277" s="323"/>
      <c r="EP277" s="323"/>
      <c r="EQ277" s="323"/>
      <c r="ER277" s="323"/>
      <c r="ES277" s="323"/>
      <c r="ET277" s="323"/>
      <c r="EU277" s="323"/>
      <c r="EV277" s="323"/>
      <c r="EW277" s="323"/>
      <c r="EX277" s="323"/>
      <c r="EY277" s="323"/>
      <c r="EZ277" s="323"/>
      <c r="FA277" s="323"/>
      <c r="FB277" s="323"/>
      <c r="FC277" s="323"/>
    </row>
    <row r="278" spans="2:159" s="331" customFormat="1" x14ac:dyDescent="0.2">
      <c r="B278" s="247"/>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c r="AU278" s="323"/>
      <c r="AV278" s="323"/>
      <c r="AW278" s="323"/>
      <c r="AX278" s="323"/>
      <c r="AY278" s="323"/>
      <c r="AZ278" s="323"/>
      <c r="BA278" s="323"/>
      <c r="BB278" s="323"/>
      <c r="BC278" s="323"/>
      <c r="BD278" s="323"/>
      <c r="BE278" s="323"/>
      <c r="BF278" s="323"/>
      <c r="BG278" s="323"/>
      <c r="BH278" s="323"/>
      <c r="BI278" s="323"/>
      <c r="BJ278" s="323"/>
      <c r="BK278" s="323"/>
      <c r="BL278" s="323"/>
      <c r="BM278" s="323"/>
      <c r="BN278" s="323"/>
      <c r="BO278" s="323"/>
      <c r="BP278" s="323"/>
      <c r="BQ278" s="323"/>
      <c r="BR278" s="323"/>
      <c r="BS278" s="323"/>
      <c r="BT278" s="323"/>
      <c r="BU278" s="323"/>
      <c r="BV278" s="323"/>
      <c r="BW278" s="323"/>
      <c r="BX278" s="323"/>
      <c r="BY278" s="323"/>
      <c r="BZ278" s="323"/>
      <c r="CA278" s="323"/>
      <c r="CB278" s="323"/>
      <c r="CC278" s="323"/>
      <c r="CD278" s="323"/>
      <c r="CE278" s="323"/>
      <c r="CF278" s="323"/>
      <c r="CG278" s="323"/>
      <c r="CH278" s="323"/>
      <c r="CI278" s="323"/>
      <c r="CJ278" s="323"/>
      <c r="CK278" s="323"/>
      <c r="CL278" s="323"/>
      <c r="CM278" s="323"/>
      <c r="CN278" s="323"/>
      <c r="CO278" s="323"/>
      <c r="CP278" s="323"/>
      <c r="CQ278" s="323"/>
      <c r="CR278" s="323"/>
      <c r="CS278" s="323"/>
      <c r="CT278" s="323"/>
      <c r="CU278" s="323"/>
      <c r="CV278" s="323"/>
      <c r="CW278" s="323"/>
      <c r="CX278" s="323"/>
      <c r="CY278" s="323"/>
      <c r="CZ278" s="323"/>
      <c r="DA278" s="323"/>
      <c r="DB278" s="323"/>
      <c r="DC278" s="323"/>
      <c r="DD278" s="323"/>
      <c r="DE278" s="323"/>
      <c r="DF278" s="323"/>
      <c r="DG278" s="323"/>
      <c r="DH278" s="323"/>
      <c r="DI278" s="323"/>
      <c r="DJ278" s="323"/>
      <c r="DK278" s="323"/>
      <c r="DL278" s="323"/>
      <c r="DM278" s="323"/>
      <c r="DN278" s="323"/>
      <c r="DO278" s="323"/>
      <c r="DP278" s="323"/>
      <c r="DQ278" s="323"/>
      <c r="DR278" s="323"/>
      <c r="DS278" s="323"/>
      <c r="DT278" s="323"/>
      <c r="DU278" s="323"/>
      <c r="DV278" s="323"/>
      <c r="DW278" s="323"/>
      <c r="DX278" s="323"/>
      <c r="DY278" s="323"/>
      <c r="DZ278" s="323"/>
      <c r="EA278" s="323"/>
      <c r="EB278" s="323"/>
      <c r="EC278" s="323"/>
      <c r="ED278" s="323"/>
      <c r="EE278" s="323"/>
      <c r="EF278" s="323"/>
      <c r="EG278" s="323"/>
      <c r="EH278" s="323"/>
      <c r="EI278" s="323"/>
      <c r="EJ278" s="323"/>
      <c r="EK278" s="323"/>
      <c r="EL278" s="323"/>
      <c r="EM278" s="323"/>
      <c r="EN278" s="323"/>
      <c r="EO278" s="323"/>
      <c r="EP278" s="323"/>
      <c r="EQ278" s="323"/>
      <c r="ER278" s="323"/>
      <c r="ES278" s="323"/>
      <c r="ET278" s="323"/>
      <c r="EU278" s="323"/>
      <c r="EV278" s="323"/>
      <c r="EW278" s="323"/>
      <c r="EX278" s="323"/>
      <c r="EY278" s="323"/>
      <c r="EZ278" s="323"/>
      <c r="FA278" s="323"/>
      <c r="FB278" s="323"/>
      <c r="FC278" s="323"/>
    </row>
    <row r="279" spans="2:159" s="331" customFormat="1" x14ac:dyDescent="0.2">
      <c r="B279" s="247"/>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c r="AL279" s="323"/>
      <c r="AM279" s="323"/>
      <c r="AN279" s="323"/>
      <c r="AO279" s="323"/>
      <c r="AP279" s="323"/>
      <c r="AQ279" s="323"/>
      <c r="AR279" s="323"/>
      <c r="AS279" s="323"/>
      <c r="AT279" s="323"/>
      <c r="AU279" s="323"/>
      <c r="AV279" s="323"/>
      <c r="AW279" s="323"/>
      <c r="AX279" s="323"/>
      <c r="AY279" s="323"/>
      <c r="AZ279" s="323"/>
      <c r="BA279" s="323"/>
      <c r="BB279" s="323"/>
      <c r="BC279" s="323"/>
      <c r="BD279" s="323"/>
      <c r="BE279" s="323"/>
      <c r="BF279" s="323"/>
      <c r="BG279" s="323"/>
      <c r="BH279" s="323"/>
      <c r="BI279" s="323"/>
      <c r="BJ279" s="323"/>
      <c r="BK279" s="323"/>
      <c r="BL279" s="323"/>
      <c r="BM279" s="323"/>
      <c r="BN279" s="323"/>
      <c r="BO279" s="323"/>
      <c r="BP279" s="323"/>
      <c r="BQ279" s="323"/>
      <c r="BR279" s="323"/>
      <c r="BS279" s="323"/>
      <c r="BT279" s="323"/>
      <c r="BU279" s="323"/>
      <c r="BV279" s="323"/>
      <c r="BW279" s="323"/>
      <c r="BX279" s="323"/>
      <c r="BY279" s="323"/>
      <c r="BZ279" s="323"/>
      <c r="CA279" s="323"/>
      <c r="CB279" s="323"/>
      <c r="CC279" s="323"/>
      <c r="CD279" s="323"/>
      <c r="CE279" s="323"/>
      <c r="CF279" s="323"/>
      <c r="CG279" s="323"/>
      <c r="CH279" s="323"/>
      <c r="CI279" s="323"/>
      <c r="CJ279" s="323"/>
      <c r="CK279" s="323"/>
      <c r="CL279" s="323"/>
      <c r="CM279" s="323"/>
      <c r="CN279" s="323"/>
      <c r="CO279" s="323"/>
      <c r="CP279" s="323"/>
      <c r="CQ279" s="323"/>
      <c r="CR279" s="323"/>
      <c r="CS279" s="323"/>
      <c r="CT279" s="323"/>
      <c r="CU279" s="323"/>
      <c r="CV279" s="323"/>
      <c r="CW279" s="323"/>
      <c r="CX279" s="323"/>
      <c r="CY279" s="323"/>
      <c r="CZ279" s="323"/>
      <c r="DA279" s="323"/>
      <c r="DB279" s="323"/>
      <c r="DC279" s="323"/>
      <c r="DD279" s="323"/>
      <c r="DE279" s="323"/>
      <c r="DF279" s="323"/>
      <c r="DG279" s="323"/>
      <c r="DH279" s="323"/>
      <c r="DI279" s="323"/>
      <c r="DJ279" s="323"/>
      <c r="DK279" s="323"/>
      <c r="DL279" s="323"/>
      <c r="DM279" s="323"/>
      <c r="DN279" s="323"/>
      <c r="DO279" s="323"/>
      <c r="DP279" s="323"/>
      <c r="DQ279" s="323"/>
      <c r="DR279" s="323"/>
      <c r="DS279" s="323"/>
      <c r="DT279" s="323"/>
      <c r="DU279" s="323"/>
      <c r="DV279" s="323"/>
      <c r="DW279" s="323"/>
      <c r="DX279" s="323"/>
      <c r="DY279" s="323"/>
      <c r="DZ279" s="323"/>
      <c r="EA279" s="323"/>
      <c r="EB279" s="323"/>
      <c r="EC279" s="323"/>
      <c r="ED279" s="323"/>
      <c r="EE279" s="323"/>
      <c r="EF279" s="323"/>
      <c r="EG279" s="323"/>
      <c r="EH279" s="323"/>
      <c r="EI279" s="323"/>
      <c r="EJ279" s="323"/>
      <c r="EK279" s="323"/>
      <c r="EL279" s="323"/>
      <c r="EM279" s="323"/>
      <c r="EN279" s="323"/>
      <c r="EO279" s="323"/>
      <c r="EP279" s="323"/>
      <c r="EQ279" s="323"/>
      <c r="ER279" s="323"/>
      <c r="ES279" s="323"/>
      <c r="ET279" s="323"/>
      <c r="EU279" s="323"/>
      <c r="EV279" s="323"/>
      <c r="EW279" s="323"/>
      <c r="EX279" s="323"/>
      <c r="EY279" s="323"/>
      <c r="EZ279" s="323"/>
      <c r="FA279" s="323"/>
      <c r="FB279" s="323"/>
      <c r="FC279" s="323"/>
    </row>
    <row r="280" spans="2:159" s="331" customFormat="1" x14ac:dyDescent="0.2">
      <c r="B280" s="247"/>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c r="AL280" s="323"/>
      <c r="AM280" s="323"/>
      <c r="AN280" s="323"/>
      <c r="AO280" s="323"/>
      <c r="AP280" s="323"/>
      <c r="AQ280" s="323"/>
      <c r="AR280" s="323"/>
      <c r="AS280" s="323"/>
      <c r="AT280" s="323"/>
      <c r="AU280" s="323"/>
      <c r="AV280" s="323"/>
      <c r="AW280" s="323"/>
      <c r="AX280" s="323"/>
      <c r="AY280" s="323"/>
      <c r="AZ280" s="323"/>
      <c r="BA280" s="323"/>
      <c r="BB280" s="323"/>
      <c r="BC280" s="323"/>
      <c r="BD280" s="323"/>
      <c r="BE280" s="323"/>
      <c r="BF280" s="323"/>
      <c r="BG280" s="323"/>
      <c r="BH280" s="323"/>
      <c r="BI280" s="323"/>
      <c r="BJ280" s="323"/>
      <c r="BK280" s="323"/>
      <c r="BL280" s="323"/>
      <c r="BM280" s="323"/>
      <c r="BN280" s="323"/>
      <c r="BO280" s="323"/>
      <c r="BP280" s="323"/>
      <c r="BQ280" s="323"/>
      <c r="BR280" s="323"/>
      <c r="BS280" s="323"/>
      <c r="BT280" s="323"/>
      <c r="BU280" s="323"/>
      <c r="BV280" s="323"/>
      <c r="BW280" s="323"/>
      <c r="BX280" s="323"/>
      <c r="BY280" s="323"/>
      <c r="BZ280" s="323"/>
      <c r="CA280" s="323"/>
      <c r="CB280" s="323"/>
      <c r="CC280" s="323"/>
      <c r="CD280" s="323"/>
      <c r="CE280" s="323"/>
      <c r="CF280" s="323"/>
      <c r="CG280" s="323"/>
      <c r="CH280" s="323"/>
      <c r="CI280" s="323"/>
      <c r="CJ280" s="323"/>
      <c r="CK280" s="323"/>
      <c r="CL280" s="323"/>
      <c r="CM280" s="323"/>
      <c r="CN280" s="323"/>
      <c r="CO280" s="323"/>
      <c r="CP280" s="323"/>
      <c r="CQ280" s="323"/>
      <c r="CR280" s="323"/>
      <c r="CS280" s="323"/>
      <c r="CT280" s="323"/>
      <c r="CU280" s="323"/>
      <c r="CV280" s="323"/>
      <c r="CW280" s="323"/>
      <c r="CX280" s="323"/>
      <c r="CY280" s="323"/>
      <c r="CZ280" s="323"/>
      <c r="DA280" s="323"/>
      <c r="DB280" s="323"/>
      <c r="DC280" s="323"/>
      <c r="DD280" s="323"/>
      <c r="DE280" s="323"/>
      <c r="DF280" s="323"/>
      <c r="DG280" s="323"/>
      <c r="DH280" s="323"/>
      <c r="DI280" s="323"/>
      <c r="DJ280" s="323"/>
      <c r="DK280" s="323"/>
      <c r="DL280" s="323"/>
      <c r="DM280" s="323"/>
      <c r="DN280" s="323"/>
      <c r="DO280" s="323"/>
      <c r="DP280" s="323"/>
      <c r="DQ280" s="323"/>
      <c r="DR280" s="323"/>
      <c r="DS280" s="323"/>
      <c r="DT280" s="323"/>
      <c r="DU280" s="323"/>
      <c r="DV280" s="323"/>
      <c r="DW280" s="323"/>
      <c r="DX280" s="323"/>
      <c r="DY280" s="323"/>
      <c r="DZ280" s="323"/>
      <c r="EA280" s="323"/>
      <c r="EB280" s="323"/>
      <c r="EC280" s="323"/>
      <c r="ED280" s="323"/>
      <c r="EE280" s="323"/>
      <c r="EF280" s="323"/>
      <c r="EG280" s="323"/>
      <c r="EH280" s="323"/>
      <c r="EI280" s="323"/>
      <c r="EJ280" s="323"/>
      <c r="EK280" s="323"/>
      <c r="EL280" s="323"/>
      <c r="EM280" s="323"/>
      <c r="EN280" s="323"/>
      <c r="EO280" s="323"/>
      <c r="EP280" s="323"/>
      <c r="EQ280" s="323"/>
      <c r="ER280" s="323"/>
      <c r="ES280" s="323"/>
      <c r="ET280" s="323"/>
      <c r="EU280" s="323"/>
      <c r="EV280" s="323"/>
      <c r="EW280" s="323"/>
      <c r="EX280" s="323"/>
      <c r="EY280" s="323"/>
      <c r="EZ280" s="323"/>
      <c r="FA280" s="323"/>
      <c r="FB280" s="323"/>
      <c r="FC280" s="323"/>
    </row>
    <row r="281" spans="2:159" s="331" customFormat="1" x14ac:dyDescent="0.2">
      <c r="B281" s="247"/>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c r="AU281" s="323"/>
      <c r="AV281" s="323"/>
      <c r="AW281" s="323"/>
      <c r="AX281" s="323"/>
      <c r="AY281" s="323"/>
      <c r="AZ281" s="323"/>
      <c r="BA281" s="323"/>
      <c r="BB281" s="323"/>
      <c r="BC281" s="323"/>
      <c r="BD281" s="323"/>
      <c r="BE281" s="323"/>
      <c r="BF281" s="323"/>
      <c r="BG281" s="323"/>
      <c r="BH281" s="323"/>
      <c r="BI281" s="323"/>
      <c r="BJ281" s="323"/>
      <c r="BK281" s="323"/>
      <c r="BL281" s="323"/>
      <c r="BM281" s="323"/>
      <c r="BN281" s="323"/>
      <c r="BO281" s="323"/>
      <c r="BP281" s="323"/>
      <c r="BQ281" s="323"/>
      <c r="BR281" s="323"/>
      <c r="BS281" s="323"/>
      <c r="BT281" s="323"/>
      <c r="BU281" s="323"/>
      <c r="BV281" s="323"/>
      <c r="BW281" s="323"/>
      <c r="BX281" s="323"/>
      <c r="BY281" s="323"/>
      <c r="BZ281" s="323"/>
      <c r="CA281" s="323"/>
      <c r="CB281" s="323"/>
      <c r="CC281" s="323"/>
      <c r="CD281" s="323"/>
      <c r="CE281" s="323"/>
      <c r="CF281" s="323"/>
      <c r="CG281" s="323"/>
      <c r="CH281" s="323"/>
      <c r="CI281" s="323"/>
      <c r="CJ281" s="323"/>
      <c r="CK281" s="323"/>
      <c r="CL281" s="323"/>
      <c r="CM281" s="323"/>
      <c r="CN281" s="323"/>
      <c r="CO281" s="323"/>
      <c r="CP281" s="323"/>
      <c r="CQ281" s="323"/>
      <c r="CR281" s="323"/>
      <c r="CS281" s="323"/>
      <c r="CT281" s="323"/>
      <c r="CU281" s="323"/>
      <c r="CV281" s="323"/>
      <c r="CW281" s="323"/>
      <c r="CX281" s="323"/>
      <c r="CY281" s="323"/>
      <c r="CZ281" s="323"/>
      <c r="DA281" s="323"/>
      <c r="DB281" s="323"/>
      <c r="DC281" s="323"/>
      <c r="DD281" s="323"/>
      <c r="DE281" s="323"/>
      <c r="DF281" s="323"/>
      <c r="DG281" s="323"/>
      <c r="DH281" s="323"/>
      <c r="DI281" s="323"/>
      <c r="DJ281" s="323"/>
      <c r="DK281" s="323"/>
      <c r="DL281" s="323"/>
      <c r="DM281" s="323"/>
      <c r="DN281" s="323"/>
      <c r="DO281" s="323"/>
      <c r="DP281" s="323"/>
      <c r="DQ281" s="323"/>
      <c r="DR281" s="323"/>
      <c r="DS281" s="323"/>
      <c r="DT281" s="323"/>
      <c r="DU281" s="323"/>
      <c r="DV281" s="323"/>
      <c r="DW281" s="323"/>
      <c r="DX281" s="323"/>
      <c r="DY281" s="323"/>
      <c r="DZ281" s="323"/>
      <c r="EA281" s="323"/>
      <c r="EB281" s="323"/>
      <c r="EC281" s="323"/>
      <c r="ED281" s="323"/>
      <c r="EE281" s="323"/>
      <c r="EF281" s="323"/>
      <c r="EG281" s="323"/>
      <c r="EH281" s="323"/>
      <c r="EI281" s="323"/>
      <c r="EJ281" s="323"/>
      <c r="EK281" s="323"/>
      <c r="EL281" s="323"/>
      <c r="EM281" s="323"/>
      <c r="EN281" s="323"/>
      <c r="EO281" s="323"/>
      <c r="EP281" s="323"/>
      <c r="EQ281" s="323"/>
      <c r="ER281" s="323"/>
      <c r="ES281" s="323"/>
      <c r="ET281" s="323"/>
      <c r="EU281" s="323"/>
      <c r="EV281" s="323"/>
      <c r="EW281" s="323"/>
      <c r="EX281" s="323"/>
      <c r="EY281" s="323"/>
      <c r="EZ281" s="323"/>
      <c r="FA281" s="323"/>
      <c r="FB281" s="323"/>
      <c r="FC281" s="323"/>
    </row>
    <row r="282" spans="2:159" s="331" customFormat="1" x14ac:dyDescent="0.2">
      <c r="B282" s="247"/>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c r="AU282" s="323"/>
      <c r="AV282" s="323"/>
      <c r="AW282" s="323"/>
      <c r="AX282" s="323"/>
      <c r="AY282" s="323"/>
      <c r="AZ282" s="323"/>
      <c r="BA282" s="323"/>
      <c r="BB282" s="323"/>
      <c r="BC282" s="323"/>
      <c r="BD282" s="323"/>
      <c r="BE282" s="323"/>
      <c r="BF282" s="323"/>
      <c r="BG282" s="323"/>
      <c r="BH282" s="323"/>
      <c r="BI282" s="323"/>
      <c r="BJ282" s="323"/>
      <c r="BK282" s="323"/>
      <c r="BL282" s="323"/>
      <c r="BM282" s="323"/>
      <c r="BN282" s="323"/>
      <c r="BO282" s="323"/>
      <c r="BP282" s="323"/>
      <c r="BQ282" s="323"/>
      <c r="BR282" s="323"/>
      <c r="BS282" s="323"/>
      <c r="BT282" s="323"/>
      <c r="BU282" s="323"/>
      <c r="BV282" s="323"/>
      <c r="BW282" s="323"/>
      <c r="BX282" s="323"/>
      <c r="BY282" s="323"/>
      <c r="BZ282" s="323"/>
      <c r="CA282" s="323"/>
      <c r="CB282" s="323"/>
      <c r="CC282" s="323"/>
      <c r="CD282" s="323"/>
      <c r="CE282" s="323"/>
      <c r="CF282" s="323"/>
      <c r="CG282" s="323"/>
      <c r="CH282" s="323"/>
      <c r="CI282" s="323"/>
      <c r="CJ282" s="323"/>
      <c r="CK282" s="323"/>
      <c r="CL282" s="323"/>
      <c r="CM282" s="323"/>
      <c r="CN282" s="323"/>
      <c r="CO282" s="323"/>
      <c r="CP282" s="323"/>
      <c r="CQ282" s="323"/>
      <c r="CR282" s="323"/>
      <c r="CS282" s="323"/>
      <c r="CT282" s="323"/>
      <c r="CU282" s="323"/>
      <c r="CV282" s="323"/>
      <c r="CW282" s="323"/>
      <c r="CX282" s="323"/>
      <c r="CY282" s="323"/>
      <c r="CZ282" s="323"/>
      <c r="DA282" s="323"/>
      <c r="DB282" s="323"/>
      <c r="DC282" s="323"/>
      <c r="DD282" s="323"/>
      <c r="DE282" s="323"/>
      <c r="DF282" s="323"/>
      <c r="DG282" s="323"/>
      <c r="DH282" s="323"/>
      <c r="DI282" s="323"/>
      <c r="DJ282" s="323"/>
      <c r="DK282" s="323"/>
      <c r="DL282" s="323"/>
      <c r="DM282" s="323"/>
      <c r="DN282" s="323"/>
      <c r="DO282" s="323"/>
      <c r="DP282" s="323"/>
      <c r="DQ282" s="323"/>
      <c r="DR282" s="323"/>
      <c r="DS282" s="323"/>
      <c r="DT282" s="323"/>
      <c r="DU282" s="323"/>
      <c r="DV282" s="323"/>
      <c r="DW282" s="323"/>
      <c r="DX282" s="323"/>
      <c r="DY282" s="323"/>
      <c r="DZ282" s="323"/>
      <c r="EA282" s="323"/>
      <c r="EB282" s="323"/>
      <c r="EC282" s="323"/>
      <c r="ED282" s="323"/>
      <c r="EE282" s="323"/>
      <c r="EF282" s="323"/>
      <c r="EG282" s="323"/>
      <c r="EH282" s="323"/>
      <c r="EI282" s="323"/>
      <c r="EJ282" s="323"/>
      <c r="EK282" s="323"/>
      <c r="EL282" s="323"/>
      <c r="EM282" s="323"/>
      <c r="EN282" s="323"/>
      <c r="EO282" s="323"/>
      <c r="EP282" s="323"/>
      <c r="EQ282" s="323"/>
      <c r="ER282" s="323"/>
      <c r="ES282" s="323"/>
      <c r="ET282" s="323"/>
      <c r="EU282" s="323"/>
      <c r="EV282" s="323"/>
      <c r="EW282" s="323"/>
      <c r="EX282" s="323"/>
      <c r="EY282" s="323"/>
      <c r="EZ282" s="323"/>
      <c r="FA282" s="323"/>
      <c r="FB282" s="323"/>
      <c r="FC282" s="323"/>
    </row>
    <row r="283" spans="2:159" s="331" customFormat="1" x14ac:dyDescent="0.2">
      <c r="B283" s="247"/>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c r="AU283" s="323"/>
      <c r="AV283" s="323"/>
      <c r="AW283" s="323"/>
      <c r="AX283" s="323"/>
      <c r="AY283" s="323"/>
      <c r="AZ283" s="323"/>
      <c r="BA283" s="323"/>
      <c r="BB283" s="323"/>
      <c r="BC283" s="323"/>
      <c r="BD283" s="323"/>
      <c r="BE283" s="323"/>
      <c r="BF283" s="323"/>
      <c r="BG283" s="323"/>
      <c r="BH283" s="323"/>
      <c r="BI283" s="323"/>
      <c r="BJ283" s="323"/>
      <c r="BK283" s="323"/>
      <c r="BL283" s="323"/>
      <c r="BM283" s="323"/>
      <c r="BN283" s="323"/>
      <c r="BO283" s="323"/>
      <c r="BP283" s="323"/>
      <c r="BQ283" s="323"/>
      <c r="BR283" s="323"/>
      <c r="BS283" s="323"/>
      <c r="BT283" s="323"/>
      <c r="BU283" s="323"/>
      <c r="BV283" s="323"/>
      <c r="BW283" s="323"/>
      <c r="BX283" s="323"/>
      <c r="BY283" s="323"/>
      <c r="BZ283" s="323"/>
      <c r="CA283" s="323"/>
      <c r="CB283" s="323"/>
      <c r="CC283" s="323"/>
      <c r="CD283" s="323"/>
      <c r="CE283" s="323"/>
      <c r="CF283" s="323"/>
      <c r="CG283" s="323"/>
      <c r="CH283" s="323"/>
      <c r="CI283" s="323"/>
      <c r="CJ283" s="323"/>
      <c r="CK283" s="323"/>
      <c r="CL283" s="323"/>
      <c r="CM283" s="323"/>
      <c r="CN283" s="323"/>
      <c r="CO283" s="323"/>
      <c r="CP283" s="323"/>
      <c r="CQ283" s="323"/>
      <c r="CR283" s="323"/>
      <c r="CS283" s="323"/>
      <c r="CT283" s="323"/>
      <c r="CU283" s="323"/>
      <c r="CV283" s="323"/>
      <c r="CW283" s="323"/>
      <c r="CX283" s="323"/>
      <c r="CY283" s="323"/>
      <c r="CZ283" s="323"/>
      <c r="DA283" s="323"/>
      <c r="DB283" s="323"/>
      <c r="DC283" s="323"/>
      <c r="DD283" s="323"/>
      <c r="DE283" s="323"/>
      <c r="DF283" s="323"/>
      <c r="DG283" s="323"/>
      <c r="DH283" s="323"/>
      <c r="DI283" s="323"/>
      <c r="DJ283" s="323"/>
      <c r="DK283" s="323"/>
      <c r="DL283" s="323"/>
      <c r="DM283" s="323"/>
      <c r="DN283" s="323"/>
      <c r="DO283" s="323"/>
      <c r="DP283" s="323"/>
      <c r="DQ283" s="323"/>
      <c r="DR283" s="323"/>
      <c r="DS283" s="323"/>
      <c r="DT283" s="323"/>
      <c r="DU283" s="323"/>
      <c r="DV283" s="323"/>
      <c r="DW283" s="323"/>
      <c r="DX283" s="323"/>
      <c r="DY283" s="323"/>
      <c r="DZ283" s="323"/>
      <c r="EA283" s="323"/>
      <c r="EB283" s="323"/>
      <c r="EC283" s="323"/>
      <c r="ED283" s="323"/>
      <c r="EE283" s="323"/>
      <c r="EF283" s="323"/>
      <c r="EG283" s="323"/>
      <c r="EH283" s="323"/>
      <c r="EI283" s="323"/>
      <c r="EJ283" s="323"/>
      <c r="EK283" s="323"/>
      <c r="EL283" s="323"/>
      <c r="EM283" s="323"/>
      <c r="EN283" s="323"/>
      <c r="EO283" s="323"/>
      <c r="EP283" s="323"/>
      <c r="EQ283" s="323"/>
      <c r="ER283" s="323"/>
      <c r="ES283" s="323"/>
      <c r="ET283" s="323"/>
      <c r="EU283" s="323"/>
      <c r="EV283" s="323"/>
      <c r="EW283" s="323"/>
      <c r="EX283" s="323"/>
      <c r="EY283" s="323"/>
      <c r="EZ283" s="323"/>
      <c r="FA283" s="323"/>
      <c r="FB283" s="323"/>
      <c r="FC283" s="323"/>
    </row>
    <row r="284" spans="2:159" s="331" customFormat="1" x14ac:dyDescent="0.2">
      <c r="B284" s="247"/>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c r="AU284" s="323"/>
      <c r="AV284" s="323"/>
      <c r="AW284" s="323"/>
      <c r="AX284" s="323"/>
      <c r="AY284" s="323"/>
      <c r="AZ284" s="323"/>
      <c r="BA284" s="323"/>
      <c r="BB284" s="323"/>
      <c r="BC284" s="323"/>
      <c r="BD284" s="323"/>
      <c r="BE284" s="323"/>
      <c r="BF284" s="323"/>
      <c r="BG284" s="323"/>
      <c r="BH284" s="323"/>
      <c r="BI284" s="323"/>
      <c r="BJ284" s="323"/>
      <c r="BK284" s="323"/>
      <c r="BL284" s="323"/>
      <c r="BM284" s="323"/>
      <c r="BN284" s="323"/>
      <c r="BO284" s="323"/>
      <c r="BP284" s="323"/>
      <c r="BQ284" s="323"/>
      <c r="BR284" s="323"/>
      <c r="BS284" s="323"/>
      <c r="BT284" s="323"/>
      <c r="BU284" s="323"/>
      <c r="BV284" s="323"/>
      <c r="BW284" s="323"/>
      <c r="BX284" s="323"/>
      <c r="BY284" s="323"/>
      <c r="BZ284" s="323"/>
      <c r="CA284" s="323"/>
      <c r="CB284" s="323"/>
      <c r="CC284" s="323"/>
      <c r="CD284" s="323"/>
      <c r="CE284" s="323"/>
      <c r="CF284" s="323"/>
      <c r="CG284" s="323"/>
      <c r="CH284" s="323"/>
      <c r="CI284" s="323"/>
      <c r="CJ284" s="323"/>
      <c r="CK284" s="323"/>
      <c r="CL284" s="323"/>
      <c r="CM284" s="323"/>
      <c r="CN284" s="323"/>
      <c r="CO284" s="323"/>
      <c r="CP284" s="323"/>
      <c r="CQ284" s="323"/>
      <c r="CR284" s="323"/>
      <c r="CS284" s="323"/>
      <c r="CT284" s="323"/>
      <c r="CU284" s="323"/>
      <c r="CV284" s="323"/>
      <c r="CW284" s="323"/>
      <c r="CX284" s="323"/>
      <c r="CY284" s="323"/>
      <c r="CZ284" s="323"/>
      <c r="DA284" s="323"/>
      <c r="DB284" s="323"/>
      <c r="DC284" s="323"/>
      <c r="DD284" s="323"/>
      <c r="DE284" s="323"/>
      <c r="DF284" s="323"/>
      <c r="DG284" s="323"/>
      <c r="DH284" s="323"/>
      <c r="DI284" s="323"/>
      <c r="DJ284" s="323"/>
      <c r="DK284" s="323"/>
      <c r="DL284" s="323"/>
      <c r="DM284" s="323"/>
      <c r="DN284" s="323"/>
      <c r="DO284" s="323"/>
      <c r="DP284" s="323"/>
      <c r="DQ284" s="323"/>
      <c r="DR284" s="323"/>
      <c r="DS284" s="323"/>
      <c r="DT284" s="323"/>
      <c r="DU284" s="323"/>
      <c r="DV284" s="323"/>
      <c r="DW284" s="323"/>
      <c r="DX284" s="323"/>
      <c r="DY284" s="323"/>
      <c r="DZ284" s="323"/>
      <c r="EA284" s="323"/>
      <c r="EB284" s="323"/>
      <c r="EC284" s="323"/>
      <c r="ED284" s="323"/>
      <c r="EE284" s="323"/>
      <c r="EF284" s="323"/>
      <c r="EG284" s="323"/>
      <c r="EH284" s="323"/>
      <c r="EI284" s="323"/>
      <c r="EJ284" s="323"/>
      <c r="EK284" s="323"/>
      <c r="EL284" s="323"/>
      <c r="EM284" s="323"/>
      <c r="EN284" s="323"/>
      <c r="EO284" s="323"/>
      <c r="EP284" s="323"/>
      <c r="EQ284" s="323"/>
      <c r="ER284" s="323"/>
      <c r="ES284" s="323"/>
      <c r="ET284" s="323"/>
      <c r="EU284" s="323"/>
      <c r="EV284" s="323"/>
      <c r="EW284" s="323"/>
      <c r="EX284" s="323"/>
      <c r="EY284" s="323"/>
      <c r="EZ284" s="323"/>
      <c r="FA284" s="323"/>
      <c r="FB284" s="323"/>
      <c r="FC284" s="323"/>
    </row>
    <row r="285" spans="2:159" s="331" customFormat="1" x14ac:dyDescent="0.2">
      <c r="B285" s="247"/>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c r="AU285" s="323"/>
      <c r="AV285" s="323"/>
      <c r="AW285" s="323"/>
      <c r="AX285" s="323"/>
      <c r="AY285" s="323"/>
      <c r="AZ285" s="323"/>
      <c r="BA285" s="323"/>
      <c r="BB285" s="323"/>
      <c r="BC285" s="323"/>
      <c r="BD285" s="323"/>
      <c r="BE285" s="323"/>
      <c r="BF285" s="323"/>
      <c r="BG285" s="323"/>
      <c r="BH285" s="323"/>
      <c r="BI285" s="323"/>
      <c r="BJ285" s="323"/>
      <c r="BK285" s="323"/>
      <c r="BL285" s="323"/>
      <c r="BM285" s="323"/>
      <c r="BN285" s="323"/>
      <c r="BO285" s="323"/>
      <c r="BP285" s="323"/>
      <c r="BQ285" s="323"/>
      <c r="BR285" s="323"/>
      <c r="BS285" s="323"/>
      <c r="BT285" s="323"/>
      <c r="BU285" s="323"/>
      <c r="BV285" s="323"/>
      <c r="BW285" s="323"/>
      <c r="BX285" s="323"/>
      <c r="BY285" s="323"/>
      <c r="BZ285" s="323"/>
      <c r="CA285" s="323"/>
      <c r="CB285" s="323"/>
      <c r="CC285" s="323"/>
      <c r="CD285" s="323"/>
      <c r="CE285" s="323"/>
      <c r="CF285" s="323"/>
      <c r="CG285" s="323"/>
      <c r="CH285" s="323"/>
      <c r="CI285" s="323"/>
      <c r="CJ285" s="323"/>
      <c r="CK285" s="323"/>
      <c r="CL285" s="323"/>
      <c r="CM285" s="323"/>
      <c r="CN285" s="323"/>
      <c r="CO285" s="323"/>
      <c r="CP285" s="323"/>
      <c r="CQ285" s="323"/>
      <c r="CR285" s="323"/>
      <c r="CS285" s="323"/>
      <c r="CT285" s="323"/>
      <c r="CU285" s="323"/>
      <c r="CV285" s="323"/>
      <c r="CW285" s="323"/>
      <c r="CX285" s="323"/>
      <c r="CY285" s="323"/>
      <c r="CZ285" s="323"/>
      <c r="DA285" s="323"/>
      <c r="DB285" s="323"/>
      <c r="DC285" s="323"/>
      <c r="DD285" s="323"/>
      <c r="DE285" s="323"/>
      <c r="DF285" s="323"/>
      <c r="DG285" s="323"/>
      <c r="DH285" s="323"/>
      <c r="DI285" s="323"/>
      <c r="DJ285" s="323"/>
      <c r="DK285" s="323"/>
      <c r="DL285" s="323"/>
      <c r="DM285" s="323"/>
      <c r="DN285" s="323"/>
      <c r="DO285" s="323"/>
      <c r="DP285" s="323"/>
      <c r="DQ285" s="323"/>
      <c r="DR285" s="323"/>
      <c r="DS285" s="323"/>
      <c r="DT285" s="323"/>
      <c r="DU285" s="323"/>
      <c r="DV285" s="323"/>
      <c r="DW285" s="323"/>
      <c r="DX285" s="323"/>
      <c r="DY285" s="323"/>
      <c r="DZ285" s="323"/>
      <c r="EA285" s="323"/>
      <c r="EB285" s="323"/>
      <c r="EC285" s="323"/>
      <c r="ED285" s="323"/>
      <c r="EE285" s="323"/>
      <c r="EF285" s="323"/>
      <c r="EG285" s="323"/>
      <c r="EH285" s="323"/>
      <c r="EI285" s="323"/>
      <c r="EJ285" s="323"/>
      <c r="EK285" s="323"/>
      <c r="EL285" s="323"/>
      <c r="EM285" s="323"/>
      <c r="EN285" s="323"/>
      <c r="EO285" s="323"/>
      <c r="EP285" s="323"/>
      <c r="EQ285" s="323"/>
      <c r="ER285" s="323"/>
      <c r="ES285" s="323"/>
      <c r="ET285" s="323"/>
      <c r="EU285" s="323"/>
      <c r="EV285" s="323"/>
      <c r="EW285" s="323"/>
      <c r="EX285" s="323"/>
      <c r="EY285" s="323"/>
      <c r="EZ285" s="323"/>
      <c r="FA285" s="323"/>
      <c r="FB285" s="323"/>
      <c r="FC285" s="323"/>
    </row>
    <row r="286" spans="2:159" s="331" customFormat="1" x14ac:dyDescent="0.2">
      <c r="B286" s="247"/>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c r="AL286" s="323"/>
      <c r="AM286" s="323"/>
      <c r="AN286" s="323"/>
      <c r="AO286" s="323"/>
      <c r="AP286" s="323"/>
      <c r="AQ286" s="323"/>
      <c r="AR286" s="323"/>
      <c r="AS286" s="323"/>
      <c r="AT286" s="323"/>
      <c r="AU286" s="323"/>
      <c r="AV286" s="323"/>
      <c r="AW286" s="323"/>
      <c r="AX286" s="323"/>
      <c r="AY286" s="323"/>
      <c r="AZ286" s="323"/>
      <c r="BA286" s="323"/>
      <c r="BB286" s="323"/>
      <c r="BC286" s="323"/>
      <c r="BD286" s="323"/>
      <c r="BE286" s="323"/>
      <c r="BF286" s="323"/>
      <c r="BG286" s="323"/>
      <c r="BH286" s="323"/>
      <c r="BI286" s="323"/>
      <c r="BJ286" s="323"/>
      <c r="BK286" s="323"/>
      <c r="BL286" s="323"/>
      <c r="BM286" s="323"/>
      <c r="BN286" s="323"/>
      <c r="BO286" s="323"/>
      <c r="BP286" s="323"/>
      <c r="BQ286" s="323"/>
      <c r="BR286" s="323"/>
      <c r="BS286" s="323"/>
      <c r="BT286" s="323"/>
      <c r="BU286" s="323"/>
      <c r="BV286" s="323"/>
      <c r="BW286" s="323"/>
      <c r="BX286" s="323"/>
      <c r="BY286" s="323"/>
      <c r="BZ286" s="323"/>
      <c r="CA286" s="323"/>
      <c r="CB286" s="323"/>
      <c r="CC286" s="323"/>
      <c r="CD286" s="323"/>
      <c r="CE286" s="323"/>
      <c r="CF286" s="323"/>
      <c r="CG286" s="323"/>
      <c r="CH286" s="323"/>
      <c r="CI286" s="323"/>
      <c r="CJ286" s="323"/>
      <c r="CK286" s="323"/>
      <c r="CL286" s="323"/>
      <c r="CM286" s="323"/>
      <c r="CN286" s="323"/>
      <c r="CO286" s="323"/>
      <c r="CP286" s="323"/>
      <c r="CQ286" s="323"/>
      <c r="CR286" s="323"/>
      <c r="CS286" s="323"/>
      <c r="CT286" s="323"/>
      <c r="CU286" s="323"/>
      <c r="CV286" s="323"/>
      <c r="CW286" s="323"/>
      <c r="CX286" s="323"/>
      <c r="CY286" s="323"/>
      <c r="CZ286" s="323"/>
      <c r="DA286" s="323"/>
      <c r="DB286" s="323"/>
      <c r="DC286" s="323"/>
      <c r="DD286" s="323"/>
      <c r="DE286" s="323"/>
      <c r="DF286" s="323"/>
      <c r="DG286" s="323"/>
      <c r="DH286" s="323"/>
      <c r="DI286" s="323"/>
      <c r="DJ286" s="323"/>
      <c r="DK286" s="323"/>
      <c r="DL286" s="323"/>
      <c r="DM286" s="323"/>
      <c r="DN286" s="323"/>
      <c r="DO286" s="323"/>
      <c r="DP286" s="323"/>
      <c r="DQ286" s="323"/>
      <c r="DR286" s="323"/>
      <c r="DS286" s="323"/>
      <c r="DT286" s="323"/>
      <c r="DU286" s="323"/>
      <c r="DV286" s="323"/>
      <c r="DW286" s="323"/>
      <c r="DX286" s="323"/>
      <c r="DY286" s="323"/>
      <c r="DZ286" s="323"/>
      <c r="EA286" s="323"/>
      <c r="EB286" s="323"/>
      <c r="EC286" s="323"/>
      <c r="ED286" s="323"/>
      <c r="EE286" s="323"/>
      <c r="EF286" s="323"/>
      <c r="EG286" s="323"/>
      <c r="EH286" s="323"/>
      <c r="EI286" s="323"/>
      <c r="EJ286" s="323"/>
      <c r="EK286" s="323"/>
      <c r="EL286" s="323"/>
      <c r="EM286" s="323"/>
      <c r="EN286" s="323"/>
      <c r="EO286" s="323"/>
      <c r="EP286" s="323"/>
      <c r="EQ286" s="323"/>
      <c r="ER286" s="323"/>
      <c r="ES286" s="323"/>
      <c r="ET286" s="323"/>
      <c r="EU286" s="323"/>
      <c r="EV286" s="323"/>
      <c r="EW286" s="323"/>
      <c r="EX286" s="323"/>
      <c r="EY286" s="323"/>
      <c r="EZ286" s="323"/>
      <c r="FA286" s="323"/>
      <c r="FB286" s="323"/>
      <c r="FC286" s="323"/>
    </row>
    <row r="287" spans="2:159" s="331" customFormat="1" x14ac:dyDescent="0.2">
      <c r="B287" s="247"/>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c r="AL287" s="323"/>
      <c r="AM287" s="323"/>
      <c r="AN287" s="323"/>
      <c r="AO287" s="323"/>
      <c r="AP287" s="323"/>
      <c r="AQ287" s="323"/>
      <c r="AR287" s="323"/>
      <c r="AS287" s="323"/>
      <c r="AT287" s="323"/>
      <c r="AU287" s="323"/>
      <c r="AV287" s="323"/>
      <c r="AW287" s="323"/>
      <c r="AX287" s="323"/>
      <c r="AY287" s="323"/>
      <c r="AZ287" s="323"/>
      <c r="BA287" s="323"/>
      <c r="BB287" s="323"/>
      <c r="BC287" s="323"/>
      <c r="BD287" s="323"/>
      <c r="BE287" s="323"/>
      <c r="BF287" s="323"/>
      <c r="BG287" s="323"/>
      <c r="BH287" s="323"/>
      <c r="BI287" s="323"/>
      <c r="BJ287" s="323"/>
      <c r="BK287" s="323"/>
      <c r="BL287" s="323"/>
      <c r="BM287" s="323"/>
      <c r="BN287" s="323"/>
      <c r="BO287" s="323"/>
      <c r="BP287" s="323"/>
      <c r="BQ287" s="323"/>
      <c r="BR287" s="323"/>
      <c r="BS287" s="323"/>
      <c r="BT287" s="323"/>
      <c r="BU287" s="323"/>
      <c r="BV287" s="323"/>
      <c r="BW287" s="323"/>
      <c r="BX287" s="323"/>
      <c r="BY287" s="323"/>
      <c r="BZ287" s="323"/>
      <c r="CA287" s="323"/>
      <c r="CB287" s="323"/>
      <c r="CC287" s="323"/>
      <c r="CD287" s="323"/>
      <c r="CE287" s="323"/>
      <c r="CF287" s="323"/>
      <c r="CG287" s="323"/>
      <c r="CH287" s="323"/>
      <c r="CI287" s="323"/>
      <c r="CJ287" s="323"/>
      <c r="CK287" s="323"/>
      <c r="CL287" s="323"/>
      <c r="CM287" s="323"/>
      <c r="CN287" s="323"/>
      <c r="CO287" s="323"/>
      <c r="CP287" s="323"/>
      <c r="CQ287" s="323"/>
      <c r="CR287" s="323"/>
      <c r="CS287" s="323"/>
      <c r="CT287" s="323"/>
      <c r="CU287" s="323"/>
      <c r="CV287" s="323"/>
      <c r="CW287" s="323"/>
      <c r="CX287" s="323"/>
      <c r="CY287" s="323"/>
      <c r="CZ287" s="323"/>
      <c r="DA287" s="323"/>
      <c r="DB287" s="323"/>
      <c r="DC287" s="323"/>
      <c r="DD287" s="323"/>
      <c r="DE287" s="323"/>
      <c r="DF287" s="323"/>
      <c r="DG287" s="323"/>
      <c r="DH287" s="323"/>
      <c r="DI287" s="323"/>
      <c r="DJ287" s="323"/>
      <c r="DK287" s="323"/>
      <c r="DL287" s="323"/>
      <c r="DM287" s="323"/>
      <c r="DN287" s="323"/>
      <c r="DO287" s="323"/>
      <c r="DP287" s="323"/>
      <c r="DQ287" s="323"/>
      <c r="DR287" s="323"/>
      <c r="DS287" s="323"/>
      <c r="DT287" s="323"/>
      <c r="DU287" s="323"/>
      <c r="DV287" s="323"/>
      <c r="DW287" s="323"/>
      <c r="DX287" s="323"/>
      <c r="DY287" s="323"/>
      <c r="DZ287" s="323"/>
      <c r="EA287" s="323"/>
      <c r="EB287" s="323"/>
      <c r="EC287" s="323"/>
      <c r="ED287" s="323"/>
      <c r="EE287" s="323"/>
      <c r="EF287" s="323"/>
      <c r="EG287" s="323"/>
      <c r="EH287" s="323"/>
      <c r="EI287" s="323"/>
      <c r="EJ287" s="323"/>
      <c r="EK287" s="323"/>
      <c r="EL287" s="323"/>
      <c r="EM287" s="323"/>
      <c r="EN287" s="323"/>
      <c r="EO287" s="323"/>
      <c r="EP287" s="323"/>
      <c r="EQ287" s="323"/>
      <c r="ER287" s="323"/>
      <c r="ES287" s="323"/>
      <c r="ET287" s="323"/>
      <c r="EU287" s="323"/>
      <c r="EV287" s="323"/>
      <c r="EW287" s="323"/>
      <c r="EX287" s="323"/>
      <c r="EY287" s="323"/>
      <c r="EZ287" s="323"/>
      <c r="FA287" s="323"/>
      <c r="FB287" s="323"/>
      <c r="FC287" s="323"/>
    </row>
    <row r="288" spans="2:159" s="331" customFormat="1" x14ac:dyDescent="0.2">
      <c r="B288" s="247"/>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c r="AL288" s="323"/>
      <c r="AM288" s="323"/>
      <c r="AN288" s="323"/>
      <c r="AO288" s="323"/>
      <c r="AP288" s="323"/>
      <c r="AQ288" s="323"/>
      <c r="AR288" s="323"/>
      <c r="AS288" s="323"/>
      <c r="AT288" s="323"/>
      <c r="AU288" s="323"/>
      <c r="AV288" s="323"/>
      <c r="AW288" s="323"/>
      <c r="AX288" s="323"/>
      <c r="AY288" s="323"/>
      <c r="AZ288" s="323"/>
      <c r="BA288" s="323"/>
      <c r="BB288" s="323"/>
      <c r="BC288" s="323"/>
      <c r="BD288" s="323"/>
      <c r="BE288" s="323"/>
      <c r="BF288" s="323"/>
      <c r="BG288" s="323"/>
      <c r="BH288" s="323"/>
      <c r="BI288" s="323"/>
      <c r="BJ288" s="323"/>
      <c r="BK288" s="323"/>
      <c r="BL288" s="323"/>
      <c r="BM288" s="323"/>
      <c r="BN288" s="323"/>
      <c r="BO288" s="323"/>
      <c r="BP288" s="323"/>
      <c r="BQ288" s="323"/>
      <c r="BR288" s="323"/>
      <c r="BS288" s="323"/>
      <c r="BT288" s="323"/>
      <c r="BU288" s="323"/>
      <c r="BV288" s="323"/>
      <c r="BW288" s="323"/>
      <c r="BX288" s="323"/>
      <c r="BY288" s="323"/>
      <c r="BZ288" s="323"/>
      <c r="CA288" s="323"/>
      <c r="CB288" s="323"/>
      <c r="CC288" s="323"/>
      <c r="CD288" s="323"/>
      <c r="CE288" s="323"/>
      <c r="CF288" s="323"/>
      <c r="CG288" s="323"/>
      <c r="CH288" s="323"/>
      <c r="CI288" s="323"/>
      <c r="CJ288" s="323"/>
      <c r="CK288" s="323"/>
      <c r="CL288" s="323"/>
      <c r="CM288" s="323"/>
      <c r="CN288" s="323"/>
      <c r="CO288" s="323"/>
      <c r="CP288" s="323"/>
      <c r="CQ288" s="323"/>
      <c r="CR288" s="323"/>
      <c r="CS288" s="323"/>
      <c r="CT288" s="323"/>
      <c r="CU288" s="323"/>
      <c r="CV288" s="323"/>
      <c r="CW288" s="323"/>
      <c r="CX288" s="323"/>
      <c r="CY288" s="323"/>
      <c r="CZ288" s="323"/>
      <c r="DA288" s="323"/>
      <c r="DB288" s="323"/>
      <c r="DC288" s="323"/>
      <c r="DD288" s="323"/>
      <c r="DE288" s="323"/>
      <c r="DF288" s="323"/>
      <c r="DG288" s="323"/>
      <c r="DH288" s="323"/>
      <c r="DI288" s="323"/>
      <c r="DJ288" s="323"/>
      <c r="DK288" s="323"/>
      <c r="DL288" s="323"/>
      <c r="DM288" s="323"/>
      <c r="DN288" s="323"/>
      <c r="DO288" s="323"/>
      <c r="DP288" s="323"/>
      <c r="DQ288" s="323"/>
      <c r="DR288" s="323"/>
      <c r="DS288" s="323"/>
      <c r="DT288" s="323"/>
      <c r="DU288" s="323"/>
      <c r="DV288" s="323"/>
      <c r="DW288" s="323"/>
      <c r="DX288" s="323"/>
      <c r="DY288" s="323"/>
      <c r="DZ288" s="323"/>
      <c r="EA288" s="323"/>
      <c r="EB288" s="323"/>
      <c r="EC288" s="323"/>
      <c r="ED288" s="323"/>
      <c r="EE288" s="323"/>
      <c r="EF288" s="323"/>
      <c r="EG288" s="323"/>
      <c r="EH288" s="323"/>
      <c r="EI288" s="323"/>
      <c r="EJ288" s="323"/>
      <c r="EK288" s="323"/>
      <c r="EL288" s="323"/>
      <c r="EM288" s="323"/>
      <c r="EN288" s="323"/>
      <c r="EO288" s="323"/>
      <c r="EP288" s="323"/>
      <c r="EQ288" s="323"/>
      <c r="ER288" s="323"/>
      <c r="ES288" s="323"/>
      <c r="ET288" s="323"/>
      <c r="EU288" s="323"/>
      <c r="EV288" s="323"/>
      <c r="EW288" s="323"/>
      <c r="EX288" s="323"/>
      <c r="EY288" s="323"/>
      <c r="EZ288" s="323"/>
      <c r="FA288" s="323"/>
      <c r="FB288" s="323"/>
      <c r="FC288" s="323"/>
    </row>
    <row r="289" spans="2:159" s="331" customFormat="1" x14ac:dyDescent="0.2">
      <c r="B289" s="247"/>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c r="AL289" s="323"/>
      <c r="AM289" s="323"/>
      <c r="AN289" s="323"/>
      <c r="AO289" s="323"/>
      <c r="AP289" s="323"/>
      <c r="AQ289" s="323"/>
      <c r="AR289" s="323"/>
      <c r="AS289" s="323"/>
      <c r="AT289" s="323"/>
      <c r="AU289" s="323"/>
      <c r="AV289" s="323"/>
      <c r="AW289" s="323"/>
      <c r="AX289" s="323"/>
      <c r="AY289" s="323"/>
      <c r="AZ289" s="323"/>
      <c r="BA289" s="323"/>
      <c r="BB289" s="323"/>
      <c r="BC289" s="323"/>
      <c r="BD289" s="323"/>
      <c r="BE289" s="323"/>
      <c r="BF289" s="323"/>
      <c r="BG289" s="323"/>
      <c r="BH289" s="323"/>
      <c r="BI289" s="323"/>
      <c r="BJ289" s="323"/>
      <c r="BK289" s="323"/>
      <c r="BL289" s="323"/>
      <c r="BM289" s="323"/>
      <c r="BN289" s="323"/>
      <c r="BO289" s="323"/>
      <c r="BP289" s="323"/>
      <c r="BQ289" s="323"/>
      <c r="BR289" s="323"/>
      <c r="BS289" s="323"/>
      <c r="BT289" s="323"/>
      <c r="BU289" s="323"/>
      <c r="BV289" s="323"/>
      <c r="BW289" s="323"/>
      <c r="BX289" s="323"/>
      <c r="BY289" s="323"/>
      <c r="BZ289" s="323"/>
      <c r="CA289" s="323"/>
      <c r="CB289" s="323"/>
      <c r="CC289" s="323"/>
      <c r="CD289" s="323"/>
      <c r="CE289" s="323"/>
      <c r="CF289" s="323"/>
      <c r="CG289" s="323"/>
      <c r="CH289" s="323"/>
      <c r="CI289" s="323"/>
      <c r="CJ289" s="323"/>
      <c r="CK289" s="323"/>
      <c r="CL289" s="323"/>
      <c r="CM289" s="323"/>
      <c r="CN289" s="323"/>
      <c r="CO289" s="323"/>
      <c r="CP289" s="323"/>
      <c r="CQ289" s="323"/>
      <c r="CR289" s="323"/>
      <c r="CS289" s="323"/>
      <c r="CT289" s="323"/>
      <c r="CU289" s="323"/>
      <c r="CV289" s="323"/>
      <c r="CW289" s="323"/>
      <c r="CX289" s="323"/>
      <c r="CY289" s="323"/>
      <c r="CZ289" s="323"/>
      <c r="DA289" s="323"/>
      <c r="DB289" s="323"/>
      <c r="DC289" s="323"/>
      <c r="DD289" s="323"/>
      <c r="DE289" s="323"/>
      <c r="DF289" s="323"/>
      <c r="DG289" s="323"/>
      <c r="DH289" s="323"/>
      <c r="DI289" s="323"/>
      <c r="DJ289" s="323"/>
      <c r="DK289" s="323"/>
      <c r="DL289" s="323"/>
      <c r="DM289" s="323"/>
      <c r="DN289" s="323"/>
      <c r="DO289" s="323"/>
      <c r="DP289" s="323"/>
      <c r="DQ289" s="323"/>
      <c r="DR289" s="323"/>
      <c r="DS289" s="323"/>
      <c r="DT289" s="323"/>
      <c r="DU289" s="323"/>
      <c r="DV289" s="323"/>
      <c r="DW289" s="323"/>
      <c r="DX289" s="323"/>
      <c r="DY289" s="323"/>
      <c r="DZ289" s="323"/>
      <c r="EA289" s="323"/>
      <c r="EB289" s="323"/>
      <c r="EC289" s="323"/>
      <c r="ED289" s="323"/>
      <c r="EE289" s="323"/>
      <c r="EF289" s="323"/>
      <c r="EG289" s="323"/>
      <c r="EH289" s="323"/>
      <c r="EI289" s="323"/>
      <c r="EJ289" s="323"/>
      <c r="EK289" s="323"/>
      <c r="EL289" s="323"/>
      <c r="EM289" s="323"/>
      <c r="EN289" s="323"/>
      <c r="EO289" s="323"/>
      <c r="EP289" s="323"/>
      <c r="EQ289" s="323"/>
      <c r="ER289" s="323"/>
      <c r="ES289" s="323"/>
      <c r="ET289" s="323"/>
      <c r="EU289" s="323"/>
      <c r="EV289" s="323"/>
      <c r="EW289" s="323"/>
      <c r="EX289" s="323"/>
      <c r="EY289" s="323"/>
      <c r="EZ289" s="323"/>
      <c r="FA289" s="323"/>
      <c r="FB289" s="323"/>
      <c r="FC289" s="323"/>
    </row>
    <row r="290" spans="2:159" s="331" customFormat="1" x14ac:dyDescent="0.2">
      <c r="B290" s="247"/>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c r="AL290" s="323"/>
      <c r="AM290" s="323"/>
      <c r="AN290" s="323"/>
      <c r="AO290" s="323"/>
      <c r="AP290" s="323"/>
      <c r="AQ290" s="323"/>
      <c r="AR290" s="323"/>
      <c r="AS290" s="323"/>
      <c r="AT290" s="323"/>
      <c r="AU290" s="323"/>
      <c r="AV290" s="323"/>
      <c r="AW290" s="323"/>
      <c r="AX290" s="323"/>
      <c r="AY290" s="323"/>
      <c r="AZ290" s="323"/>
      <c r="BA290" s="323"/>
      <c r="BB290" s="323"/>
      <c r="BC290" s="323"/>
      <c r="BD290" s="323"/>
      <c r="BE290" s="323"/>
      <c r="BF290" s="323"/>
      <c r="BG290" s="323"/>
      <c r="BH290" s="323"/>
      <c r="BI290" s="323"/>
      <c r="BJ290" s="323"/>
      <c r="BK290" s="323"/>
      <c r="BL290" s="323"/>
      <c r="BM290" s="323"/>
      <c r="BN290" s="323"/>
      <c r="BO290" s="323"/>
      <c r="BP290" s="323"/>
      <c r="BQ290" s="323"/>
      <c r="BR290" s="323"/>
      <c r="BS290" s="323"/>
      <c r="BT290" s="323"/>
      <c r="BU290" s="323"/>
      <c r="BV290" s="323"/>
      <c r="BW290" s="323"/>
      <c r="BX290" s="323"/>
      <c r="BY290" s="323"/>
      <c r="BZ290" s="323"/>
      <c r="CA290" s="323"/>
      <c r="CB290" s="323"/>
      <c r="CC290" s="323"/>
      <c r="CD290" s="323"/>
      <c r="CE290" s="323"/>
      <c r="CF290" s="323"/>
      <c r="CG290" s="323"/>
      <c r="CH290" s="323"/>
      <c r="CI290" s="323"/>
      <c r="CJ290" s="323"/>
      <c r="CK290" s="323"/>
      <c r="CL290" s="323"/>
      <c r="CM290" s="323"/>
      <c r="CN290" s="323"/>
      <c r="CO290" s="323"/>
      <c r="CP290" s="323"/>
      <c r="CQ290" s="323"/>
      <c r="CR290" s="323"/>
      <c r="CS290" s="323"/>
      <c r="CT290" s="323"/>
      <c r="CU290" s="323"/>
      <c r="CV290" s="323"/>
      <c r="CW290" s="323"/>
      <c r="CX290" s="323"/>
      <c r="CY290" s="323"/>
      <c r="CZ290" s="323"/>
      <c r="DA290" s="323"/>
      <c r="DB290" s="323"/>
      <c r="DC290" s="323"/>
      <c r="DD290" s="323"/>
      <c r="DE290" s="323"/>
      <c r="DF290" s="323"/>
      <c r="DG290" s="323"/>
      <c r="DH290" s="323"/>
      <c r="DI290" s="323"/>
      <c r="DJ290" s="323"/>
      <c r="DK290" s="323"/>
      <c r="DL290" s="323"/>
      <c r="DM290" s="323"/>
      <c r="DN290" s="323"/>
      <c r="DO290" s="323"/>
      <c r="DP290" s="323"/>
      <c r="DQ290" s="323"/>
      <c r="DR290" s="323"/>
      <c r="DS290" s="323"/>
      <c r="DT290" s="323"/>
      <c r="DU290" s="323"/>
      <c r="DV290" s="323"/>
      <c r="DW290" s="323"/>
      <c r="DX290" s="323"/>
      <c r="DY290" s="323"/>
      <c r="DZ290" s="323"/>
      <c r="EA290" s="323"/>
      <c r="EB290" s="323"/>
      <c r="EC290" s="323"/>
      <c r="ED290" s="323"/>
      <c r="EE290" s="323"/>
      <c r="EF290" s="323"/>
      <c r="EG290" s="323"/>
      <c r="EH290" s="323"/>
      <c r="EI290" s="323"/>
      <c r="EJ290" s="323"/>
      <c r="EK290" s="323"/>
      <c r="EL290" s="323"/>
      <c r="EM290" s="323"/>
      <c r="EN290" s="323"/>
      <c r="EO290" s="323"/>
      <c r="EP290" s="323"/>
      <c r="EQ290" s="323"/>
      <c r="ER290" s="323"/>
      <c r="ES290" s="323"/>
      <c r="ET290" s="323"/>
      <c r="EU290" s="323"/>
      <c r="EV290" s="323"/>
      <c r="EW290" s="323"/>
      <c r="EX290" s="323"/>
      <c r="EY290" s="323"/>
      <c r="EZ290" s="323"/>
      <c r="FA290" s="323"/>
      <c r="FB290" s="323"/>
      <c r="FC290" s="323"/>
    </row>
    <row r="291" spans="2:159" s="331" customFormat="1" x14ac:dyDescent="0.2">
      <c r="B291" s="247"/>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c r="AL291" s="323"/>
      <c r="AM291" s="323"/>
      <c r="AN291" s="323"/>
      <c r="AO291" s="323"/>
      <c r="AP291" s="323"/>
      <c r="AQ291" s="323"/>
      <c r="AR291" s="323"/>
      <c r="AS291" s="323"/>
      <c r="AT291" s="323"/>
      <c r="AU291" s="323"/>
      <c r="AV291" s="323"/>
      <c r="AW291" s="323"/>
      <c r="AX291" s="323"/>
      <c r="AY291" s="323"/>
      <c r="AZ291" s="323"/>
      <c r="BA291" s="323"/>
      <c r="BB291" s="323"/>
      <c r="BC291" s="323"/>
      <c r="BD291" s="323"/>
      <c r="BE291" s="323"/>
      <c r="BF291" s="323"/>
      <c r="BG291" s="323"/>
      <c r="BH291" s="323"/>
      <c r="BI291" s="323"/>
      <c r="BJ291" s="323"/>
      <c r="BK291" s="323"/>
      <c r="BL291" s="323"/>
      <c r="BM291" s="323"/>
      <c r="BN291" s="323"/>
      <c r="BO291" s="323"/>
      <c r="BP291" s="323"/>
      <c r="BQ291" s="323"/>
      <c r="BR291" s="323"/>
      <c r="BS291" s="323"/>
      <c r="BT291" s="323"/>
      <c r="BU291" s="323"/>
      <c r="BV291" s="323"/>
      <c r="BW291" s="323"/>
      <c r="BX291" s="323"/>
      <c r="BY291" s="323"/>
      <c r="BZ291" s="323"/>
      <c r="CA291" s="323"/>
      <c r="CB291" s="323"/>
      <c r="CC291" s="323"/>
      <c r="CD291" s="323"/>
      <c r="CE291" s="323"/>
      <c r="CF291" s="323"/>
      <c r="CG291" s="323"/>
      <c r="CH291" s="323"/>
      <c r="CI291" s="323"/>
      <c r="CJ291" s="323"/>
      <c r="CK291" s="323"/>
      <c r="CL291" s="323"/>
      <c r="CM291" s="323"/>
      <c r="CN291" s="323"/>
      <c r="CO291" s="323"/>
      <c r="CP291" s="323"/>
      <c r="CQ291" s="323"/>
      <c r="CR291" s="323"/>
      <c r="CS291" s="323"/>
      <c r="CT291" s="323"/>
      <c r="CU291" s="323"/>
      <c r="CV291" s="323"/>
      <c r="CW291" s="323"/>
      <c r="CX291" s="323"/>
      <c r="CY291" s="323"/>
      <c r="CZ291" s="323"/>
      <c r="DA291" s="323"/>
      <c r="DB291" s="323"/>
      <c r="DC291" s="323"/>
      <c r="DD291" s="323"/>
      <c r="DE291" s="323"/>
      <c r="DF291" s="323"/>
      <c r="DG291" s="323"/>
      <c r="DH291" s="323"/>
      <c r="DI291" s="323"/>
      <c r="DJ291" s="323"/>
      <c r="DK291" s="323"/>
      <c r="DL291" s="323"/>
      <c r="DM291" s="323"/>
      <c r="DN291" s="323"/>
      <c r="DO291" s="323"/>
      <c r="DP291" s="323"/>
      <c r="DQ291" s="323"/>
      <c r="DR291" s="323"/>
      <c r="DS291" s="323"/>
      <c r="DT291" s="323"/>
      <c r="DU291" s="323"/>
      <c r="DV291" s="323"/>
      <c r="DW291" s="323"/>
      <c r="DX291" s="323"/>
      <c r="DY291" s="323"/>
      <c r="DZ291" s="323"/>
      <c r="EA291" s="323"/>
      <c r="EB291" s="323"/>
      <c r="EC291" s="323"/>
      <c r="ED291" s="323"/>
      <c r="EE291" s="323"/>
      <c r="EF291" s="323"/>
      <c r="EG291" s="323"/>
      <c r="EH291" s="323"/>
      <c r="EI291" s="323"/>
      <c r="EJ291" s="323"/>
      <c r="EK291" s="323"/>
      <c r="EL291" s="323"/>
      <c r="EM291" s="323"/>
      <c r="EN291" s="323"/>
      <c r="EO291" s="323"/>
      <c r="EP291" s="323"/>
      <c r="EQ291" s="323"/>
      <c r="ER291" s="323"/>
      <c r="ES291" s="323"/>
      <c r="ET291" s="323"/>
      <c r="EU291" s="323"/>
      <c r="EV291" s="323"/>
      <c r="EW291" s="323"/>
      <c r="EX291" s="323"/>
      <c r="EY291" s="323"/>
      <c r="EZ291" s="323"/>
      <c r="FA291" s="323"/>
      <c r="FB291" s="323"/>
      <c r="FC291" s="323"/>
    </row>
    <row r="292" spans="2:159" s="331" customFormat="1" x14ac:dyDescent="0.2">
      <c r="B292" s="247"/>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c r="AL292" s="323"/>
      <c r="AM292" s="323"/>
      <c r="AN292" s="323"/>
      <c r="AO292" s="323"/>
      <c r="AP292" s="323"/>
      <c r="AQ292" s="323"/>
      <c r="AR292" s="323"/>
      <c r="AS292" s="323"/>
      <c r="AT292" s="323"/>
      <c r="AU292" s="323"/>
      <c r="AV292" s="323"/>
      <c r="AW292" s="323"/>
      <c r="AX292" s="323"/>
      <c r="AY292" s="323"/>
      <c r="AZ292" s="323"/>
      <c r="BA292" s="323"/>
      <c r="BB292" s="323"/>
      <c r="BC292" s="323"/>
      <c r="BD292" s="323"/>
      <c r="BE292" s="323"/>
      <c r="BF292" s="323"/>
      <c r="BG292" s="323"/>
      <c r="BH292" s="323"/>
      <c r="BI292" s="323"/>
      <c r="BJ292" s="323"/>
      <c r="BK292" s="323"/>
      <c r="BL292" s="323"/>
      <c r="BM292" s="323"/>
      <c r="BN292" s="323"/>
      <c r="BO292" s="323"/>
      <c r="BP292" s="323"/>
      <c r="BQ292" s="323"/>
      <c r="BR292" s="323"/>
      <c r="BS292" s="323"/>
      <c r="BT292" s="323"/>
      <c r="BU292" s="323"/>
      <c r="BV292" s="323"/>
      <c r="BW292" s="323"/>
      <c r="BX292" s="323"/>
      <c r="BY292" s="323"/>
      <c r="BZ292" s="323"/>
      <c r="CA292" s="323"/>
      <c r="CB292" s="323"/>
      <c r="CC292" s="323"/>
      <c r="CD292" s="323"/>
      <c r="CE292" s="323"/>
      <c r="CF292" s="323"/>
      <c r="CG292" s="323"/>
      <c r="CH292" s="323"/>
      <c r="CI292" s="323"/>
      <c r="CJ292" s="323"/>
      <c r="CK292" s="323"/>
      <c r="CL292" s="323"/>
      <c r="CM292" s="323"/>
      <c r="CN292" s="323"/>
      <c r="CO292" s="323"/>
      <c r="CP292" s="323"/>
      <c r="CQ292" s="323"/>
      <c r="CR292" s="323"/>
      <c r="CS292" s="323"/>
      <c r="CT292" s="323"/>
      <c r="CU292" s="323"/>
      <c r="CV292" s="323"/>
      <c r="CW292" s="323"/>
      <c r="CX292" s="323"/>
      <c r="CY292" s="323"/>
      <c r="CZ292" s="323"/>
      <c r="DA292" s="323"/>
      <c r="DB292" s="323"/>
      <c r="DC292" s="323"/>
      <c r="DD292" s="323"/>
      <c r="DE292" s="323"/>
      <c r="DF292" s="323"/>
      <c r="DG292" s="323"/>
      <c r="DH292" s="323"/>
      <c r="DI292" s="323"/>
      <c r="DJ292" s="323"/>
      <c r="DK292" s="323"/>
      <c r="DL292" s="323"/>
      <c r="DM292" s="323"/>
      <c r="DN292" s="323"/>
      <c r="DO292" s="323"/>
      <c r="DP292" s="323"/>
      <c r="DQ292" s="323"/>
      <c r="DR292" s="323"/>
      <c r="DS292" s="323"/>
      <c r="DT292" s="323"/>
      <c r="DU292" s="323"/>
      <c r="DV292" s="323"/>
      <c r="DW292" s="323"/>
      <c r="DX292" s="323"/>
      <c r="DY292" s="323"/>
      <c r="DZ292" s="323"/>
      <c r="EA292" s="323"/>
      <c r="EB292" s="323"/>
      <c r="EC292" s="323"/>
      <c r="ED292" s="323"/>
      <c r="EE292" s="323"/>
      <c r="EF292" s="323"/>
      <c r="EG292" s="323"/>
      <c r="EH292" s="323"/>
      <c r="EI292" s="323"/>
      <c r="EJ292" s="323"/>
      <c r="EK292" s="323"/>
      <c r="EL292" s="323"/>
      <c r="EM292" s="323"/>
      <c r="EN292" s="323"/>
      <c r="EO292" s="323"/>
      <c r="EP292" s="323"/>
      <c r="EQ292" s="323"/>
      <c r="ER292" s="323"/>
      <c r="ES292" s="323"/>
      <c r="ET292" s="323"/>
      <c r="EU292" s="323"/>
      <c r="EV292" s="323"/>
      <c r="EW292" s="323"/>
      <c r="EX292" s="323"/>
      <c r="EY292" s="323"/>
      <c r="EZ292" s="323"/>
      <c r="FA292" s="323"/>
      <c r="FB292" s="323"/>
      <c r="FC292" s="323"/>
    </row>
    <row r="293" spans="2:159" s="331" customFormat="1" x14ac:dyDescent="0.2">
      <c r="B293" s="247"/>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c r="AL293" s="323"/>
      <c r="AM293" s="323"/>
      <c r="AN293" s="323"/>
      <c r="AO293" s="323"/>
      <c r="AP293" s="323"/>
      <c r="AQ293" s="323"/>
      <c r="AR293" s="323"/>
      <c r="AS293" s="323"/>
      <c r="AT293" s="323"/>
      <c r="AU293" s="323"/>
      <c r="AV293" s="323"/>
      <c r="AW293" s="323"/>
      <c r="AX293" s="323"/>
      <c r="AY293" s="323"/>
      <c r="AZ293" s="323"/>
      <c r="BA293" s="323"/>
      <c r="BB293" s="323"/>
      <c r="BC293" s="323"/>
      <c r="BD293" s="323"/>
      <c r="BE293" s="323"/>
      <c r="BF293" s="323"/>
      <c r="BG293" s="323"/>
      <c r="BH293" s="323"/>
      <c r="BI293" s="323"/>
      <c r="BJ293" s="323"/>
      <c r="BK293" s="323"/>
      <c r="BL293" s="323"/>
      <c r="BM293" s="323"/>
      <c r="BN293" s="323"/>
      <c r="BO293" s="323"/>
      <c r="BP293" s="323"/>
      <c r="BQ293" s="323"/>
      <c r="BR293" s="323"/>
      <c r="BS293" s="323"/>
      <c r="BT293" s="323"/>
      <c r="BU293" s="323"/>
      <c r="BV293" s="323"/>
      <c r="BW293" s="323"/>
      <c r="BX293" s="323"/>
      <c r="BY293" s="323"/>
      <c r="BZ293" s="323"/>
      <c r="CA293" s="323"/>
      <c r="CB293" s="323"/>
      <c r="CC293" s="323"/>
      <c r="CD293" s="323"/>
      <c r="CE293" s="323"/>
      <c r="CF293" s="323"/>
      <c r="CG293" s="323"/>
      <c r="CH293" s="323"/>
      <c r="CI293" s="323"/>
      <c r="CJ293" s="323"/>
      <c r="CK293" s="323"/>
      <c r="CL293" s="323"/>
      <c r="CM293" s="323"/>
      <c r="CN293" s="323"/>
      <c r="CO293" s="323"/>
      <c r="CP293" s="323"/>
      <c r="CQ293" s="323"/>
      <c r="CR293" s="323"/>
      <c r="CS293" s="323"/>
      <c r="CT293" s="323"/>
      <c r="CU293" s="323"/>
      <c r="CV293" s="323"/>
      <c r="CW293" s="323"/>
      <c r="CX293" s="323"/>
      <c r="CY293" s="323"/>
      <c r="CZ293" s="323"/>
      <c r="DA293" s="323"/>
      <c r="DB293" s="323"/>
      <c r="DC293" s="323"/>
      <c r="DD293" s="323"/>
      <c r="DE293" s="323"/>
      <c r="DF293" s="323"/>
      <c r="DG293" s="323"/>
      <c r="DH293" s="323"/>
      <c r="DI293" s="323"/>
      <c r="DJ293" s="323"/>
      <c r="DK293" s="323"/>
      <c r="DL293" s="323"/>
      <c r="DM293" s="323"/>
      <c r="DN293" s="323"/>
      <c r="DO293" s="323"/>
      <c r="DP293" s="323"/>
      <c r="DQ293" s="323"/>
      <c r="DR293" s="323"/>
      <c r="DS293" s="323"/>
      <c r="DT293" s="323"/>
      <c r="DU293" s="323"/>
      <c r="DV293" s="323"/>
      <c r="DW293" s="323"/>
      <c r="DX293" s="323"/>
      <c r="DY293" s="323"/>
      <c r="DZ293" s="323"/>
      <c r="EA293" s="323"/>
      <c r="EB293" s="323"/>
      <c r="EC293" s="323"/>
      <c r="ED293" s="323"/>
      <c r="EE293" s="323"/>
      <c r="EF293" s="323"/>
      <c r="EG293" s="323"/>
      <c r="EH293" s="323"/>
      <c r="EI293" s="323"/>
      <c r="EJ293" s="323"/>
      <c r="EK293" s="323"/>
      <c r="EL293" s="323"/>
      <c r="EM293" s="323"/>
      <c r="EN293" s="323"/>
      <c r="EO293" s="323"/>
      <c r="EP293" s="323"/>
      <c r="EQ293" s="323"/>
      <c r="ER293" s="323"/>
      <c r="ES293" s="323"/>
      <c r="ET293" s="323"/>
      <c r="EU293" s="323"/>
      <c r="EV293" s="323"/>
      <c r="EW293" s="323"/>
      <c r="EX293" s="323"/>
      <c r="EY293" s="323"/>
      <c r="EZ293" s="323"/>
      <c r="FA293" s="323"/>
      <c r="FB293" s="323"/>
      <c r="FC293" s="323"/>
    </row>
    <row r="294" spans="2:159" s="331" customFormat="1" x14ac:dyDescent="0.2">
      <c r="B294" s="247"/>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c r="AL294" s="323"/>
      <c r="AM294" s="323"/>
      <c r="AN294" s="323"/>
      <c r="AO294" s="323"/>
      <c r="AP294" s="323"/>
      <c r="AQ294" s="323"/>
      <c r="AR294" s="323"/>
      <c r="AS294" s="323"/>
      <c r="AT294" s="323"/>
      <c r="AU294" s="323"/>
      <c r="AV294" s="323"/>
      <c r="AW294" s="323"/>
      <c r="AX294" s="323"/>
      <c r="AY294" s="323"/>
      <c r="AZ294" s="323"/>
      <c r="BA294" s="323"/>
      <c r="BB294" s="323"/>
      <c r="BC294" s="323"/>
      <c r="BD294" s="323"/>
      <c r="BE294" s="323"/>
      <c r="BF294" s="323"/>
      <c r="BG294" s="323"/>
      <c r="BH294" s="323"/>
      <c r="BI294" s="323"/>
      <c r="BJ294" s="323"/>
      <c r="BK294" s="323"/>
      <c r="BL294" s="323"/>
      <c r="BM294" s="323"/>
      <c r="BN294" s="323"/>
      <c r="BO294" s="323"/>
      <c r="BP294" s="323"/>
      <c r="BQ294" s="323"/>
      <c r="BR294" s="323"/>
      <c r="BS294" s="323"/>
      <c r="BT294" s="323"/>
      <c r="BU294" s="323"/>
      <c r="BV294" s="323"/>
      <c r="BW294" s="323"/>
      <c r="BX294" s="323"/>
      <c r="BY294" s="323"/>
      <c r="BZ294" s="323"/>
      <c r="CA294" s="323"/>
      <c r="CB294" s="323"/>
      <c r="CC294" s="323"/>
      <c r="CD294" s="323"/>
      <c r="CE294" s="323"/>
      <c r="CF294" s="323"/>
      <c r="CG294" s="323"/>
      <c r="CH294" s="323"/>
      <c r="CI294" s="323"/>
      <c r="CJ294" s="323"/>
      <c r="CK294" s="323"/>
      <c r="CL294" s="323"/>
      <c r="CM294" s="323"/>
      <c r="CN294" s="323"/>
      <c r="CO294" s="323"/>
      <c r="CP294" s="323"/>
      <c r="CQ294" s="323"/>
      <c r="CR294" s="323"/>
      <c r="CS294" s="323"/>
      <c r="CT294" s="323"/>
      <c r="CU294" s="323"/>
      <c r="CV294" s="323"/>
      <c r="CW294" s="323"/>
      <c r="CX294" s="323"/>
      <c r="CY294" s="323"/>
      <c r="CZ294" s="323"/>
      <c r="DA294" s="323"/>
      <c r="DB294" s="323"/>
      <c r="DC294" s="323"/>
      <c r="DD294" s="323"/>
      <c r="DE294" s="323"/>
      <c r="DF294" s="323"/>
      <c r="DG294" s="323"/>
      <c r="DH294" s="323"/>
      <c r="DI294" s="323"/>
      <c r="DJ294" s="323"/>
      <c r="DK294" s="323"/>
      <c r="DL294" s="323"/>
      <c r="DM294" s="323"/>
      <c r="DN294" s="323"/>
      <c r="DO294" s="323"/>
      <c r="DP294" s="323"/>
      <c r="DQ294" s="323"/>
      <c r="DR294" s="323"/>
      <c r="DS294" s="323"/>
      <c r="DT294" s="323"/>
      <c r="DU294" s="323"/>
      <c r="DV294" s="323"/>
      <c r="DW294" s="323"/>
      <c r="DX294" s="323"/>
      <c r="DY294" s="323"/>
      <c r="DZ294" s="323"/>
      <c r="EA294" s="323"/>
      <c r="EB294" s="323"/>
      <c r="EC294" s="323"/>
      <c r="ED294" s="323"/>
      <c r="EE294" s="323"/>
      <c r="EF294" s="323"/>
      <c r="EG294" s="323"/>
      <c r="EH294" s="323"/>
      <c r="EI294" s="323"/>
      <c r="EJ294" s="323"/>
      <c r="EK294" s="323"/>
      <c r="EL294" s="323"/>
      <c r="EM294" s="323"/>
      <c r="EN294" s="323"/>
      <c r="EO294" s="323"/>
      <c r="EP294" s="323"/>
      <c r="EQ294" s="323"/>
      <c r="ER294" s="323"/>
      <c r="ES294" s="323"/>
      <c r="ET294" s="323"/>
      <c r="EU294" s="323"/>
      <c r="EV294" s="323"/>
      <c r="EW294" s="323"/>
      <c r="EX294" s="323"/>
      <c r="EY294" s="323"/>
      <c r="EZ294" s="323"/>
      <c r="FA294" s="323"/>
      <c r="FB294" s="323"/>
      <c r="FC294" s="323"/>
    </row>
    <row r="295" spans="2:159" s="331" customFormat="1" x14ac:dyDescent="0.2">
      <c r="B295" s="247"/>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c r="AL295" s="323"/>
      <c r="AM295" s="323"/>
      <c r="AN295" s="323"/>
      <c r="AO295" s="323"/>
      <c r="AP295" s="323"/>
      <c r="AQ295" s="323"/>
      <c r="AR295" s="323"/>
      <c r="AS295" s="323"/>
      <c r="AT295" s="323"/>
      <c r="AU295" s="323"/>
      <c r="AV295" s="323"/>
      <c r="AW295" s="323"/>
      <c r="AX295" s="323"/>
      <c r="AY295" s="323"/>
      <c r="AZ295" s="323"/>
      <c r="BA295" s="323"/>
      <c r="BB295" s="323"/>
      <c r="BC295" s="323"/>
      <c r="BD295" s="323"/>
      <c r="BE295" s="323"/>
      <c r="BF295" s="323"/>
      <c r="BG295" s="323"/>
      <c r="BH295" s="323"/>
      <c r="BI295" s="323"/>
      <c r="BJ295" s="323"/>
      <c r="BK295" s="323"/>
      <c r="BL295" s="323"/>
      <c r="BM295" s="323"/>
      <c r="BN295" s="323"/>
      <c r="BO295" s="323"/>
      <c r="BP295" s="323"/>
      <c r="BQ295" s="323"/>
      <c r="BR295" s="323"/>
      <c r="BS295" s="323"/>
      <c r="BT295" s="323"/>
      <c r="BU295" s="323"/>
      <c r="BV295" s="323"/>
      <c r="BW295" s="323"/>
      <c r="BX295" s="323"/>
      <c r="BY295" s="323"/>
      <c r="BZ295" s="323"/>
      <c r="CA295" s="323"/>
      <c r="CB295" s="323"/>
      <c r="CC295" s="323"/>
      <c r="CD295" s="323"/>
      <c r="CE295" s="323"/>
      <c r="CF295" s="323"/>
      <c r="CG295" s="323"/>
      <c r="CH295" s="323"/>
      <c r="CI295" s="323"/>
      <c r="CJ295" s="323"/>
      <c r="CK295" s="323"/>
      <c r="CL295" s="323"/>
      <c r="CM295" s="323"/>
      <c r="CN295" s="323"/>
      <c r="CO295" s="323"/>
      <c r="CP295" s="323"/>
      <c r="CQ295" s="323"/>
      <c r="CR295" s="323"/>
      <c r="CS295" s="323"/>
      <c r="CT295" s="323"/>
      <c r="CU295" s="323"/>
      <c r="CV295" s="323"/>
      <c r="CW295" s="323"/>
      <c r="CX295" s="323"/>
      <c r="CY295" s="323"/>
      <c r="CZ295" s="323"/>
      <c r="DA295" s="323"/>
      <c r="DB295" s="323"/>
      <c r="DC295" s="323"/>
      <c r="DD295" s="323"/>
      <c r="DE295" s="323"/>
      <c r="DF295" s="323"/>
      <c r="DG295" s="323"/>
      <c r="DH295" s="323"/>
      <c r="DI295" s="323"/>
      <c r="DJ295" s="323"/>
      <c r="DK295" s="323"/>
      <c r="DL295" s="323"/>
      <c r="DM295" s="323"/>
      <c r="DN295" s="323"/>
      <c r="DO295" s="323"/>
      <c r="DP295" s="323"/>
      <c r="DQ295" s="323"/>
      <c r="DR295" s="323"/>
      <c r="DS295" s="323"/>
      <c r="DT295" s="323"/>
      <c r="DU295" s="323"/>
      <c r="DV295" s="323"/>
      <c r="DW295" s="323"/>
      <c r="DX295" s="323"/>
      <c r="DY295" s="323"/>
      <c r="DZ295" s="323"/>
      <c r="EA295" s="323"/>
      <c r="EB295" s="323"/>
      <c r="EC295" s="323"/>
      <c r="ED295" s="323"/>
      <c r="EE295" s="323"/>
      <c r="EF295" s="323"/>
      <c r="EG295" s="323"/>
      <c r="EH295" s="323"/>
      <c r="EI295" s="323"/>
      <c r="EJ295" s="323"/>
      <c r="EK295" s="323"/>
      <c r="EL295" s="323"/>
      <c r="EM295" s="323"/>
      <c r="EN295" s="323"/>
      <c r="EO295" s="323"/>
      <c r="EP295" s="323"/>
      <c r="EQ295" s="323"/>
      <c r="ER295" s="323"/>
      <c r="ES295" s="323"/>
      <c r="ET295" s="323"/>
      <c r="EU295" s="323"/>
      <c r="EV295" s="323"/>
      <c r="EW295" s="323"/>
      <c r="EX295" s="323"/>
      <c r="EY295" s="323"/>
      <c r="EZ295" s="323"/>
      <c r="FA295" s="323"/>
      <c r="FB295" s="323"/>
      <c r="FC295" s="323"/>
    </row>
    <row r="296" spans="2:159" s="331" customFormat="1" x14ac:dyDescent="0.2">
      <c r="B296" s="247"/>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c r="AL296" s="323"/>
      <c r="AM296" s="323"/>
      <c r="AN296" s="323"/>
      <c r="AO296" s="323"/>
      <c r="AP296" s="323"/>
      <c r="AQ296" s="323"/>
      <c r="AR296" s="323"/>
      <c r="AS296" s="323"/>
      <c r="AT296" s="323"/>
      <c r="AU296" s="323"/>
      <c r="AV296" s="323"/>
      <c r="AW296" s="323"/>
      <c r="AX296" s="323"/>
      <c r="AY296" s="323"/>
      <c r="AZ296" s="323"/>
      <c r="BA296" s="323"/>
      <c r="BB296" s="323"/>
      <c r="BC296" s="323"/>
      <c r="BD296" s="323"/>
      <c r="BE296" s="323"/>
      <c r="BF296" s="323"/>
      <c r="BG296" s="323"/>
      <c r="BH296" s="323"/>
      <c r="BI296" s="323"/>
      <c r="BJ296" s="323"/>
      <c r="BK296" s="323"/>
      <c r="BL296" s="323"/>
      <c r="BM296" s="323"/>
      <c r="BN296" s="323"/>
      <c r="BO296" s="323"/>
      <c r="BP296" s="323"/>
      <c r="BQ296" s="323"/>
      <c r="BR296" s="323"/>
      <c r="BS296" s="323"/>
      <c r="BT296" s="323"/>
      <c r="BU296" s="323"/>
      <c r="BV296" s="323"/>
      <c r="BW296" s="323"/>
      <c r="BX296" s="323"/>
      <c r="BY296" s="323"/>
      <c r="BZ296" s="323"/>
      <c r="CA296" s="323"/>
      <c r="CB296" s="323"/>
      <c r="CC296" s="323"/>
      <c r="CD296" s="323"/>
      <c r="CE296" s="323"/>
      <c r="CF296" s="323"/>
      <c r="CG296" s="323"/>
      <c r="CH296" s="323"/>
      <c r="CI296" s="323"/>
      <c r="CJ296" s="323"/>
      <c r="CK296" s="323"/>
      <c r="CL296" s="323"/>
      <c r="CM296" s="323"/>
      <c r="CN296" s="323"/>
      <c r="CO296" s="323"/>
      <c r="CP296" s="323"/>
      <c r="CQ296" s="323"/>
      <c r="CR296" s="323"/>
      <c r="CS296" s="323"/>
      <c r="CT296" s="323"/>
      <c r="CU296" s="323"/>
      <c r="CV296" s="323"/>
      <c r="CW296" s="323"/>
      <c r="CX296" s="323"/>
      <c r="CY296" s="323"/>
      <c r="CZ296" s="323"/>
      <c r="DA296" s="323"/>
      <c r="DB296" s="323"/>
      <c r="DC296" s="323"/>
      <c r="DD296" s="323"/>
      <c r="DE296" s="323"/>
      <c r="DF296" s="323"/>
      <c r="DG296" s="323"/>
      <c r="DH296" s="323"/>
      <c r="DI296" s="323"/>
      <c r="DJ296" s="323"/>
      <c r="DK296" s="323"/>
      <c r="DL296" s="323"/>
      <c r="DM296" s="323"/>
      <c r="DN296" s="323"/>
      <c r="DO296" s="323"/>
      <c r="DP296" s="323"/>
      <c r="DQ296" s="323"/>
      <c r="DR296" s="323"/>
      <c r="DS296" s="323"/>
      <c r="DT296" s="323"/>
      <c r="DU296" s="323"/>
      <c r="DV296" s="323"/>
      <c r="DW296" s="323"/>
      <c r="DX296" s="323"/>
      <c r="DY296" s="323"/>
      <c r="DZ296" s="323"/>
      <c r="EA296" s="323"/>
      <c r="EB296" s="323"/>
      <c r="EC296" s="323"/>
      <c r="ED296" s="323"/>
      <c r="EE296" s="323"/>
      <c r="EF296" s="323"/>
      <c r="EG296" s="323"/>
      <c r="EH296" s="323"/>
      <c r="EI296" s="323"/>
      <c r="EJ296" s="323"/>
      <c r="EK296" s="323"/>
      <c r="EL296" s="323"/>
      <c r="EM296" s="323"/>
      <c r="EN296" s="323"/>
      <c r="EO296" s="323"/>
      <c r="EP296" s="323"/>
      <c r="EQ296" s="323"/>
      <c r="ER296" s="323"/>
      <c r="ES296" s="323"/>
      <c r="ET296" s="323"/>
      <c r="EU296" s="323"/>
      <c r="EV296" s="323"/>
      <c r="EW296" s="323"/>
      <c r="EX296" s="323"/>
      <c r="EY296" s="323"/>
      <c r="EZ296" s="323"/>
      <c r="FA296" s="323"/>
      <c r="FB296" s="323"/>
      <c r="FC296" s="323"/>
    </row>
    <row r="297" spans="2:159" s="331" customFormat="1" x14ac:dyDescent="0.2">
      <c r="B297" s="247"/>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c r="AU297" s="323"/>
      <c r="AV297" s="323"/>
      <c r="AW297" s="323"/>
      <c r="AX297" s="323"/>
      <c r="AY297" s="323"/>
      <c r="AZ297" s="323"/>
      <c r="BA297" s="323"/>
      <c r="BB297" s="323"/>
      <c r="BC297" s="323"/>
      <c r="BD297" s="323"/>
      <c r="BE297" s="323"/>
      <c r="BF297" s="323"/>
      <c r="BG297" s="323"/>
      <c r="BH297" s="323"/>
      <c r="BI297" s="323"/>
      <c r="BJ297" s="323"/>
      <c r="BK297" s="323"/>
      <c r="BL297" s="323"/>
      <c r="BM297" s="323"/>
      <c r="BN297" s="323"/>
      <c r="BO297" s="323"/>
      <c r="BP297" s="323"/>
      <c r="BQ297" s="323"/>
      <c r="BR297" s="323"/>
      <c r="BS297" s="323"/>
      <c r="BT297" s="323"/>
      <c r="BU297" s="323"/>
      <c r="BV297" s="323"/>
      <c r="BW297" s="323"/>
      <c r="BX297" s="323"/>
      <c r="BY297" s="323"/>
      <c r="BZ297" s="323"/>
      <c r="CA297" s="323"/>
      <c r="CB297" s="323"/>
      <c r="CC297" s="323"/>
      <c r="CD297" s="323"/>
      <c r="CE297" s="323"/>
      <c r="CF297" s="323"/>
      <c r="CG297" s="323"/>
      <c r="CH297" s="323"/>
      <c r="CI297" s="323"/>
      <c r="CJ297" s="323"/>
      <c r="CK297" s="323"/>
      <c r="CL297" s="323"/>
      <c r="CM297" s="323"/>
      <c r="CN297" s="323"/>
      <c r="CO297" s="323"/>
      <c r="CP297" s="323"/>
      <c r="CQ297" s="323"/>
      <c r="CR297" s="323"/>
      <c r="CS297" s="323"/>
      <c r="CT297" s="323"/>
      <c r="CU297" s="323"/>
      <c r="CV297" s="323"/>
      <c r="CW297" s="323"/>
      <c r="CX297" s="323"/>
      <c r="CY297" s="323"/>
      <c r="CZ297" s="323"/>
      <c r="DA297" s="323"/>
      <c r="DB297" s="323"/>
      <c r="DC297" s="323"/>
      <c r="DD297" s="323"/>
      <c r="DE297" s="323"/>
      <c r="DF297" s="323"/>
      <c r="DG297" s="323"/>
      <c r="DH297" s="323"/>
      <c r="DI297" s="323"/>
      <c r="DJ297" s="323"/>
      <c r="DK297" s="323"/>
      <c r="DL297" s="323"/>
      <c r="DM297" s="323"/>
      <c r="DN297" s="323"/>
      <c r="DO297" s="323"/>
      <c r="DP297" s="323"/>
      <c r="DQ297" s="323"/>
      <c r="DR297" s="323"/>
      <c r="DS297" s="323"/>
      <c r="DT297" s="323"/>
      <c r="DU297" s="323"/>
      <c r="DV297" s="323"/>
      <c r="DW297" s="323"/>
      <c r="DX297" s="323"/>
      <c r="DY297" s="323"/>
      <c r="DZ297" s="323"/>
      <c r="EA297" s="323"/>
      <c r="EB297" s="323"/>
      <c r="EC297" s="323"/>
      <c r="ED297" s="323"/>
      <c r="EE297" s="323"/>
      <c r="EF297" s="323"/>
      <c r="EG297" s="323"/>
      <c r="EH297" s="323"/>
      <c r="EI297" s="323"/>
      <c r="EJ297" s="323"/>
      <c r="EK297" s="323"/>
      <c r="EL297" s="323"/>
      <c r="EM297" s="323"/>
      <c r="EN297" s="323"/>
      <c r="EO297" s="323"/>
      <c r="EP297" s="323"/>
      <c r="EQ297" s="323"/>
      <c r="ER297" s="323"/>
      <c r="ES297" s="323"/>
      <c r="ET297" s="323"/>
      <c r="EU297" s="323"/>
      <c r="EV297" s="323"/>
      <c r="EW297" s="323"/>
      <c r="EX297" s="323"/>
      <c r="EY297" s="323"/>
      <c r="EZ297" s="323"/>
      <c r="FA297" s="323"/>
      <c r="FB297" s="323"/>
      <c r="FC297" s="323"/>
    </row>
    <row r="298" spans="2:159" s="331" customFormat="1" x14ac:dyDescent="0.2">
      <c r="B298" s="247"/>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c r="AL298" s="323"/>
      <c r="AM298" s="323"/>
      <c r="AN298" s="323"/>
      <c r="AO298" s="323"/>
      <c r="AP298" s="323"/>
      <c r="AQ298" s="323"/>
      <c r="AR298" s="323"/>
      <c r="AS298" s="323"/>
      <c r="AT298" s="323"/>
      <c r="AU298" s="323"/>
      <c r="AV298" s="323"/>
      <c r="AW298" s="323"/>
      <c r="AX298" s="323"/>
      <c r="AY298" s="323"/>
      <c r="AZ298" s="323"/>
      <c r="BA298" s="323"/>
      <c r="BB298" s="323"/>
      <c r="BC298" s="323"/>
      <c r="BD298" s="323"/>
      <c r="BE298" s="323"/>
      <c r="BF298" s="323"/>
      <c r="BG298" s="323"/>
      <c r="BH298" s="323"/>
      <c r="BI298" s="323"/>
      <c r="BJ298" s="323"/>
      <c r="BK298" s="323"/>
      <c r="BL298" s="323"/>
      <c r="BM298" s="323"/>
      <c r="BN298" s="323"/>
      <c r="BO298" s="323"/>
      <c r="BP298" s="323"/>
      <c r="BQ298" s="323"/>
      <c r="BR298" s="323"/>
      <c r="BS298" s="323"/>
      <c r="BT298" s="323"/>
      <c r="BU298" s="323"/>
      <c r="BV298" s="323"/>
      <c r="BW298" s="323"/>
      <c r="BX298" s="323"/>
      <c r="BY298" s="323"/>
      <c r="BZ298" s="323"/>
      <c r="CA298" s="323"/>
      <c r="CB298" s="323"/>
      <c r="CC298" s="323"/>
      <c r="CD298" s="323"/>
      <c r="CE298" s="323"/>
      <c r="CF298" s="323"/>
      <c r="CG298" s="323"/>
      <c r="CH298" s="323"/>
      <c r="CI298" s="323"/>
      <c r="CJ298" s="323"/>
      <c r="CK298" s="323"/>
      <c r="CL298" s="323"/>
      <c r="CM298" s="323"/>
      <c r="CN298" s="323"/>
      <c r="CO298" s="323"/>
      <c r="CP298" s="323"/>
      <c r="CQ298" s="323"/>
      <c r="CR298" s="323"/>
      <c r="CS298" s="323"/>
      <c r="CT298" s="323"/>
      <c r="CU298" s="323"/>
      <c r="CV298" s="323"/>
      <c r="CW298" s="323"/>
      <c r="CX298" s="323"/>
      <c r="CY298" s="323"/>
      <c r="CZ298" s="323"/>
      <c r="DA298" s="323"/>
      <c r="DB298" s="323"/>
      <c r="DC298" s="323"/>
      <c r="DD298" s="323"/>
      <c r="DE298" s="323"/>
      <c r="DF298" s="323"/>
      <c r="DG298" s="323"/>
      <c r="DH298" s="323"/>
      <c r="DI298" s="323"/>
      <c r="DJ298" s="323"/>
      <c r="DK298" s="323"/>
      <c r="DL298" s="323"/>
      <c r="DM298" s="323"/>
      <c r="DN298" s="323"/>
      <c r="DO298" s="323"/>
      <c r="DP298" s="323"/>
      <c r="DQ298" s="323"/>
      <c r="DR298" s="323"/>
      <c r="DS298" s="323"/>
      <c r="DT298" s="323"/>
      <c r="DU298" s="323"/>
      <c r="DV298" s="323"/>
      <c r="DW298" s="323"/>
      <c r="DX298" s="323"/>
      <c r="DY298" s="323"/>
      <c r="DZ298" s="323"/>
      <c r="EA298" s="323"/>
      <c r="EB298" s="323"/>
      <c r="EC298" s="323"/>
      <c r="ED298" s="323"/>
      <c r="EE298" s="323"/>
      <c r="EF298" s="323"/>
      <c r="EG298" s="323"/>
      <c r="EH298" s="323"/>
      <c r="EI298" s="323"/>
      <c r="EJ298" s="323"/>
      <c r="EK298" s="323"/>
      <c r="EL298" s="323"/>
      <c r="EM298" s="323"/>
      <c r="EN298" s="323"/>
      <c r="EO298" s="323"/>
      <c r="EP298" s="323"/>
      <c r="EQ298" s="323"/>
      <c r="ER298" s="323"/>
      <c r="ES298" s="323"/>
      <c r="ET298" s="323"/>
      <c r="EU298" s="323"/>
      <c r="EV298" s="323"/>
      <c r="EW298" s="323"/>
      <c r="EX298" s="323"/>
      <c r="EY298" s="323"/>
      <c r="EZ298" s="323"/>
      <c r="FA298" s="323"/>
      <c r="FB298" s="323"/>
      <c r="FC298" s="323"/>
    </row>
    <row r="299" spans="2:159" s="331" customFormat="1" x14ac:dyDescent="0.2">
      <c r="B299" s="247"/>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c r="AL299" s="323"/>
      <c r="AM299" s="323"/>
      <c r="AN299" s="323"/>
      <c r="AO299" s="323"/>
      <c r="AP299" s="323"/>
      <c r="AQ299" s="323"/>
      <c r="AR299" s="323"/>
      <c r="AS299" s="323"/>
      <c r="AT299" s="323"/>
      <c r="AU299" s="323"/>
      <c r="AV299" s="323"/>
      <c r="AW299" s="323"/>
      <c r="AX299" s="323"/>
      <c r="AY299" s="323"/>
      <c r="AZ299" s="323"/>
      <c r="BA299" s="323"/>
      <c r="BB299" s="323"/>
      <c r="BC299" s="323"/>
      <c r="BD299" s="323"/>
      <c r="BE299" s="323"/>
      <c r="BF299" s="323"/>
      <c r="BG299" s="323"/>
      <c r="BH299" s="323"/>
      <c r="BI299" s="323"/>
      <c r="BJ299" s="323"/>
      <c r="BK299" s="323"/>
      <c r="BL299" s="323"/>
      <c r="BM299" s="323"/>
      <c r="BN299" s="323"/>
      <c r="BO299" s="323"/>
      <c r="BP299" s="323"/>
      <c r="BQ299" s="323"/>
      <c r="BR299" s="323"/>
      <c r="BS299" s="323"/>
      <c r="BT299" s="323"/>
      <c r="BU299" s="323"/>
      <c r="BV299" s="323"/>
      <c r="BW299" s="323"/>
      <c r="BX299" s="323"/>
      <c r="BY299" s="323"/>
      <c r="BZ299" s="323"/>
      <c r="CA299" s="323"/>
      <c r="CB299" s="323"/>
      <c r="CC299" s="323"/>
      <c r="CD299" s="323"/>
      <c r="CE299" s="323"/>
      <c r="CF299" s="323"/>
      <c r="CG299" s="323"/>
      <c r="CH299" s="323"/>
      <c r="CI299" s="323"/>
      <c r="CJ299" s="323"/>
      <c r="CK299" s="323"/>
      <c r="CL299" s="323"/>
      <c r="CM299" s="323"/>
      <c r="CN299" s="323"/>
      <c r="CO299" s="323"/>
      <c r="CP299" s="323"/>
      <c r="CQ299" s="323"/>
      <c r="CR299" s="323"/>
      <c r="CS299" s="323"/>
      <c r="CT299" s="323"/>
      <c r="CU299" s="323"/>
      <c r="CV299" s="323"/>
      <c r="CW299" s="323"/>
      <c r="CX299" s="323"/>
      <c r="CY299" s="323"/>
      <c r="CZ299" s="323"/>
      <c r="DA299" s="323"/>
      <c r="DB299" s="323"/>
      <c r="DC299" s="323"/>
      <c r="DD299" s="323"/>
      <c r="DE299" s="323"/>
      <c r="DF299" s="323"/>
      <c r="DG299" s="323"/>
      <c r="DH299" s="323"/>
      <c r="DI299" s="323"/>
      <c r="DJ299" s="323"/>
      <c r="DK299" s="323"/>
      <c r="DL299" s="323"/>
      <c r="DM299" s="323"/>
      <c r="DN299" s="323"/>
      <c r="DO299" s="323"/>
      <c r="DP299" s="323"/>
      <c r="DQ299" s="323"/>
      <c r="DR299" s="323"/>
      <c r="DS299" s="323"/>
      <c r="DT299" s="323"/>
      <c r="DU299" s="323"/>
      <c r="DV299" s="323"/>
      <c r="DW299" s="323"/>
      <c r="DX299" s="323"/>
      <c r="DY299" s="323"/>
      <c r="DZ299" s="323"/>
      <c r="EA299" s="323"/>
      <c r="EB299" s="323"/>
      <c r="EC299" s="323"/>
      <c r="ED299" s="323"/>
      <c r="EE299" s="323"/>
      <c r="EF299" s="323"/>
      <c r="EG299" s="323"/>
      <c r="EH299" s="323"/>
      <c r="EI299" s="323"/>
      <c r="EJ299" s="323"/>
      <c r="EK299" s="323"/>
      <c r="EL299" s="323"/>
      <c r="EM299" s="323"/>
      <c r="EN299" s="323"/>
      <c r="EO299" s="323"/>
      <c r="EP299" s="323"/>
      <c r="EQ299" s="323"/>
      <c r="ER299" s="323"/>
      <c r="ES299" s="323"/>
      <c r="ET299" s="323"/>
      <c r="EU299" s="323"/>
      <c r="EV299" s="323"/>
      <c r="EW299" s="323"/>
      <c r="EX299" s="323"/>
      <c r="EY299" s="323"/>
      <c r="EZ299" s="323"/>
      <c r="FA299" s="323"/>
      <c r="FB299" s="323"/>
      <c r="FC299" s="323"/>
    </row>
    <row r="300" spans="2:159" s="331" customFormat="1" x14ac:dyDescent="0.2">
      <c r="B300" s="247"/>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323"/>
      <c r="AO300" s="323"/>
      <c r="AP300" s="323"/>
      <c r="AQ300" s="323"/>
      <c r="AR300" s="323"/>
      <c r="AS300" s="323"/>
      <c r="AT300" s="323"/>
      <c r="AU300" s="323"/>
      <c r="AV300" s="323"/>
      <c r="AW300" s="323"/>
      <c r="AX300" s="323"/>
      <c r="AY300" s="323"/>
      <c r="AZ300" s="323"/>
      <c r="BA300" s="323"/>
      <c r="BB300" s="323"/>
      <c r="BC300" s="323"/>
      <c r="BD300" s="323"/>
      <c r="BE300" s="323"/>
      <c r="BF300" s="323"/>
      <c r="BG300" s="323"/>
      <c r="BH300" s="323"/>
      <c r="BI300" s="323"/>
      <c r="BJ300" s="323"/>
      <c r="BK300" s="323"/>
      <c r="BL300" s="323"/>
      <c r="BM300" s="323"/>
      <c r="BN300" s="323"/>
      <c r="BO300" s="323"/>
      <c r="BP300" s="323"/>
      <c r="BQ300" s="323"/>
      <c r="BR300" s="323"/>
      <c r="BS300" s="323"/>
      <c r="BT300" s="323"/>
      <c r="BU300" s="323"/>
      <c r="BV300" s="323"/>
      <c r="BW300" s="323"/>
      <c r="BX300" s="323"/>
      <c r="BY300" s="323"/>
      <c r="BZ300" s="323"/>
      <c r="CA300" s="323"/>
      <c r="CB300" s="323"/>
      <c r="CC300" s="323"/>
      <c r="CD300" s="323"/>
      <c r="CE300" s="323"/>
      <c r="CF300" s="323"/>
      <c r="CG300" s="323"/>
      <c r="CH300" s="323"/>
      <c r="CI300" s="323"/>
      <c r="CJ300" s="323"/>
      <c r="CK300" s="323"/>
      <c r="CL300" s="323"/>
      <c r="CM300" s="323"/>
      <c r="CN300" s="323"/>
      <c r="CO300" s="323"/>
      <c r="CP300" s="323"/>
      <c r="CQ300" s="323"/>
      <c r="CR300" s="323"/>
      <c r="CS300" s="323"/>
      <c r="CT300" s="323"/>
      <c r="CU300" s="323"/>
      <c r="CV300" s="323"/>
      <c r="CW300" s="323"/>
      <c r="CX300" s="323"/>
      <c r="CY300" s="323"/>
      <c r="CZ300" s="323"/>
      <c r="DA300" s="323"/>
      <c r="DB300" s="323"/>
      <c r="DC300" s="323"/>
      <c r="DD300" s="323"/>
      <c r="DE300" s="323"/>
      <c r="DF300" s="323"/>
      <c r="DG300" s="323"/>
      <c r="DH300" s="323"/>
      <c r="DI300" s="323"/>
      <c r="DJ300" s="323"/>
      <c r="DK300" s="323"/>
      <c r="DL300" s="323"/>
      <c r="DM300" s="323"/>
      <c r="DN300" s="323"/>
      <c r="DO300" s="323"/>
      <c r="DP300" s="323"/>
      <c r="DQ300" s="323"/>
      <c r="DR300" s="323"/>
      <c r="DS300" s="323"/>
      <c r="DT300" s="323"/>
      <c r="DU300" s="323"/>
      <c r="DV300" s="323"/>
      <c r="DW300" s="323"/>
      <c r="DX300" s="323"/>
      <c r="DY300" s="323"/>
      <c r="DZ300" s="323"/>
      <c r="EA300" s="323"/>
      <c r="EB300" s="323"/>
      <c r="EC300" s="323"/>
      <c r="ED300" s="323"/>
      <c r="EE300" s="323"/>
      <c r="EF300" s="323"/>
      <c r="EG300" s="323"/>
      <c r="EH300" s="323"/>
      <c r="EI300" s="323"/>
      <c r="EJ300" s="323"/>
      <c r="EK300" s="323"/>
      <c r="EL300" s="323"/>
      <c r="EM300" s="323"/>
      <c r="EN300" s="323"/>
      <c r="EO300" s="323"/>
      <c r="EP300" s="323"/>
      <c r="EQ300" s="323"/>
      <c r="ER300" s="323"/>
      <c r="ES300" s="323"/>
      <c r="ET300" s="323"/>
      <c r="EU300" s="323"/>
      <c r="EV300" s="323"/>
      <c r="EW300" s="323"/>
      <c r="EX300" s="323"/>
      <c r="EY300" s="323"/>
      <c r="EZ300" s="323"/>
      <c r="FA300" s="323"/>
      <c r="FB300" s="323"/>
      <c r="FC300" s="323"/>
    </row>
    <row r="301" spans="2:159" s="331" customFormat="1" x14ac:dyDescent="0.2">
      <c r="B301" s="247"/>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323"/>
      <c r="AO301" s="323"/>
      <c r="AP301" s="323"/>
      <c r="AQ301" s="323"/>
      <c r="AR301" s="323"/>
      <c r="AS301" s="323"/>
      <c r="AT301" s="323"/>
      <c r="AU301" s="323"/>
      <c r="AV301" s="323"/>
      <c r="AW301" s="323"/>
      <c r="AX301" s="323"/>
      <c r="AY301" s="323"/>
      <c r="AZ301" s="323"/>
      <c r="BA301" s="323"/>
      <c r="BB301" s="323"/>
      <c r="BC301" s="323"/>
      <c r="BD301" s="323"/>
      <c r="BE301" s="323"/>
      <c r="BF301" s="323"/>
      <c r="BG301" s="323"/>
      <c r="BH301" s="323"/>
      <c r="BI301" s="323"/>
      <c r="BJ301" s="323"/>
      <c r="BK301" s="323"/>
      <c r="BL301" s="323"/>
      <c r="BM301" s="323"/>
      <c r="BN301" s="323"/>
      <c r="BO301" s="323"/>
      <c r="BP301" s="323"/>
      <c r="BQ301" s="323"/>
      <c r="BR301" s="323"/>
      <c r="BS301" s="323"/>
      <c r="BT301" s="323"/>
      <c r="BU301" s="323"/>
      <c r="BV301" s="323"/>
      <c r="BW301" s="323"/>
      <c r="BX301" s="323"/>
      <c r="BY301" s="323"/>
      <c r="BZ301" s="323"/>
      <c r="CA301" s="323"/>
      <c r="CB301" s="323"/>
      <c r="CC301" s="323"/>
      <c r="CD301" s="323"/>
      <c r="CE301" s="323"/>
      <c r="CF301" s="323"/>
      <c r="CG301" s="323"/>
      <c r="CH301" s="323"/>
      <c r="CI301" s="323"/>
      <c r="CJ301" s="323"/>
      <c r="CK301" s="323"/>
      <c r="CL301" s="323"/>
      <c r="CM301" s="323"/>
      <c r="CN301" s="323"/>
      <c r="CO301" s="323"/>
      <c r="CP301" s="323"/>
      <c r="CQ301" s="323"/>
      <c r="CR301" s="323"/>
      <c r="CS301" s="323"/>
      <c r="CT301" s="323"/>
      <c r="CU301" s="323"/>
      <c r="CV301" s="323"/>
      <c r="CW301" s="323"/>
      <c r="CX301" s="323"/>
      <c r="CY301" s="323"/>
      <c r="CZ301" s="323"/>
      <c r="DA301" s="323"/>
      <c r="DB301" s="323"/>
      <c r="DC301" s="323"/>
      <c r="DD301" s="323"/>
      <c r="DE301" s="323"/>
      <c r="DF301" s="323"/>
      <c r="DG301" s="323"/>
      <c r="DH301" s="323"/>
      <c r="DI301" s="323"/>
      <c r="DJ301" s="323"/>
      <c r="DK301" s="323"/>
      <c r="DL301" s="323"/>
      <c r="DM301" s="323"/>
      <c r="DN301" s="323"/>
      <c r="DO301" s="323"/>
      <c r="DP301" s="323"/>
      <c r="DQ301" s="323"/>
      <c r="DR301" s="323"/>
      <c r="DS301" s="323"/>
      <c r="DT301" s="323"/>
      <c r="DU301" s="323"/>
      <c r="DV301" s="323"/>
      <c r="DW301" s="323"/>
      <c r="DX301" s="323"/>
      <c r="DY301" s="323"/>
      <c r="DZ301" s="323"/>
      <c r="EA301" s="323"/>
      <c r="EB301" s="323"/>
      <c r="EC301" s="323"/>
      <c r="ED301" s="323"/>
      <c r="EE301" s="323"/>
      <c r="EF301" s="323"/>
      <c r="EG301" s="323"/>
      <c r="EH301" s="323"/>
      <c r="EI301" s="323"/>
      <c r="EJ301" s="323"/>
      <c r="EK301" s="323"/>
      <c r="EL301" s="323"/>
      <c r="EM301" s="323"/>
      <c r="EN301" s="323"/>
      <c r="EO301" s="323"/>
      <c r="EP301" s="323"/>
      <c r="EQ301" s="323"/>
      <c r="ER301" s="323"/>
      <c r="ES301" s="323"/>
      <c r="ET301" s="323"/>
      <c r="EU301" s="323"/>
      <c r="EV301" s="323"/>
      <c r="EW301" s="323"/>
      <c r="EX301" s="323"/>
      <c r="EY301" s="323"/>
      <c r="EZ301" s="323"/>
      <c r="FA301" s="323"/>
      <c r="FB301" s="323"/>
      <c r="FC301" s="323"/>
    </row>
    <row r="302" spans="2:159" s="331" customFormat="1" x14ac:dyDescent="0.2">
      <c r="B302" s="247"/>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c r="AL302" s="323"/>
      <c r="AM302" s="323"/>
      <c r="AN302" s="323"/>
      <c r="AO302" s="323"/>
      <c r="AP302" s="323"/>
      <c r="AQ302" s="323"/>
      <c r="AR302" s="323"/>
      <c r="AS302" s="323"/>
      <c r="AT302" s="323"/>
      <c r="AU302" s="323"/>
      <c r="AV302" s="323"/>
      <c r="AW302" s="323"/>
      <c r="AX302" s="323"/>
      <c r="AY302" s="323"/>
      <c r="AZ302" s="323"/>
      <c r="BA302" s="323"/>
      <c r="BB302" s="323"/>
      <c r="BC302" s="323"/>
      <c r="BD302" s="323"/>
      <c r="BE302" s="323"/>
      <c r="BF302" s="323"/>
      <c r="BG302" s="323"/>
      <c r="BH302" s="323"/>
      <c r="BI302" s="323"/>
      <c r="BJ302" s="323"/>
      <c r="BK302" s="323"/>
      <c r="BL302" s="323"/>
      <c r="BM302" s="323"/>
      <c r="BN302" s="323"/>
      <c r="BO302" s="323"/>
      <c r="BP302" s="323"/>
      <c r="BQ302" s="323"/>
      <c r="BR302" s="323"/>
      <c r="BS302" s="323"/>
      <c r="BT302" s="323"/>
      <c r="BU302" s="323"/>
      <c r="BV302" s="323"/>
      <c r="BW302" s="323"/>
      <c r="BX302" s="323"/>
      <c r="BY302" s="323"/>
      <c r="BZ302" s="323"/>
      <c r="CA302" s="323"/>
      <c r="CB302" s="323"/>
      <c r="CC302" s="323"/>
      <c r="CD302" s="323"/>
      <c r="CE302" s="323"/>
      <c r="CF302" s="323"/>
      <c r="CG302" s="323"/>
      <c r="CH302" s="323"/>
      <c r="CI302" s="323"/>
      <c r="CJ302" s="323"/>
      <c r="CK302" s="323"/>
      <c r="CL302" s="323"/>
      <c r="CM302" s="323"/>
      <c r="CN302" s="323"/>
      <c r="CO302" s="323"/>
      <c r="CP302" s="323"/>
      <c r="CQ302" s="323"/>
      <c r="CR302" s="323"/>
      <c r="CS302" s="323"/>
      <c r="CT302" s="323"/>
      <c r="CU302" s="323"/>
      <c r="CV302" s="323"/>
      <c r="CW302" s="323"/>
      <c r="CX302" s="323"/>
      <c r="CY302" s="323"/>
      <c r="CZ302" s="323"/>
      <c r="DA302" s="323"/>
      <c r="DB302" s="323"/>
      <c r="DC302" s="323"/>
      <c r="DD302" s="323"/>
      <c r="DE302" s="323"/>
      <c r="DF302" s="323"/>
      <c r="DG302" s="323"/>
      <c r="DH302" s="323"/>
      <c r="DI302" s="323"/>
      <c r="DJ302" s="323"/>
      <c r="DK302" s="323"/>
      <c r="DL302" s="323"/>
      <c r="DM302" s="323"/>
      <c r="DN302" s="323"/>
      <c r="DO302" s="323"/>
      <c r="DP302" s="323"/>
      <c r="DQ302" s="323"/>
      <c r="DR302" s="323"/>
      <c r="DS302" s="323"/>
      <c r="DT302" s="323"/>
      <c r="DU302" s="323"/>
      <c r="DV302" s="323"/>
      <c r="DW302" s="323"/>
      <c r="DX302" s="323"/>
      <c r="DY302" s="323"/>
      <c r="DZ302" s="323"/>
      <c r="EA302" s="323"/>
      <c r="EB302" s="323"/>
      <c r="EC302" s="323"/>
      <c r="ED302" s="323"/>
      <c r="EE302" s="323"/>
      <c r="EF302" s="323"/>
      <c r="EG302" s="323"/>
      <c r="EH302" s="323"/>
      <c r="EI302" s="323"/>
      <c r="EJ302" s="323"/>
      <c r="EK302" s="323"/>
      <c r="EL302" s="323"/>
      <c r="EM302" s="323"/>
      <c r="EN302" s="323"/>
      <c r="EO302" s="323"/>
      <c r="EP302" s="323"/>
      <c r="EQ302" s="323"/>
      <c r="ER302" s="323"/>
      <c r="ES302" s="323"/>
      <c r="ET302" s="323"/>
      <c r="EU302" s="323"/>
      <c r="EV302" s="323"/>
      <c r="EW302" s="323"/>
      <c r="EX302" s="323"/>
      <c r="EY302" s="323"/>
      <c r="EZ302" s="323"/>
      <c r="FA302" s="323"/>
      <c r="FB302" s="323"/>
      <c r="FC302" s="323"/>
    </row>
    <row r="303" spans="2:159" s="331" customFormat="1" x14ac:dyDescent="0.2">
      <c r="B303" s="247"/>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R303" s="323"/>
      <c r="AS303" s="323"/>
      <c r="AT303" s="323"/>
      <c r="AU303" s="323"/>
      <c r="AV303" s="323"/>
      <c r="AW303" s="323"/>
      <c r="AX303" s="323"/>
      <c r="AY303" s="323"/>
      <c r="AZ303" s="323"/>
      <c r="BA303" s="323"/>
      <c r="BB303" s="323"/>
      <c r="BC303" s="323"/>
      <c r="BD303" s="323"/>
      <c r="BE303" s="323"/>
      <c r="BF303" s="323"/>
      <c r="BG303" s="323"/>
      <c r="BH303" s="323"/>
      <c r="BI303" s="323"/>
      <c r="BJ303" s="323"/>
      <c r="BK303" s="323"/>
      <c r="BL303" s="323"/>
      <c r="BM303" s="323"/>
      <c r="BN303" s="323"/>
      <c r="BO303" s="323"/>
      <c r="BP303" s="323"/>
      <c r="BQ303" s="323"/>
      <c r="BR303" s="323"/>
      <c r="BS303" s="323"/>
      <c r="BT303" s="323"/>
      <c r="BU303" s="323"/>
      <c r="BV303" s="323"/>
      <c r="BW303" s="323"/>
      <c r="BX303" s="323"/>
      <c r="BY303" s="323"/>
      <c r="BZ303" s="323"/>
      <c r="CA303" s="323"/>
      <c r="CB303" s="323"/>
      <c r="CC303" s="323"/>
      <c r="CD303" s="323"/>
      <c r="CE303" s="323"/>
      <c r="CF303" s="323"/>
      <c r="CG303" s="323"/>
      <c r="CH303" s="323"/>
      <c r="CI303" s="323"/>
      <c r="CJ303" s="323"/>
      <c r="CK303" s="323"/>
      <c r="CL303" s="323"/>
      <c r="CM303" s="323"/>
      <c r="CN303" s="323"/>
      <c r="CO303" s="323"/>
      <c r="CP303" s="323"/>
      <c r="CQ303" s="323"/>
      <c r="CR303" s="323"/>
      <c r="CS303" s="323"/>
      <c r="CT303" s="323"/>
      <c r="CU303" s="323"/>
      <c r="CV303" s="323"/>
      <c r="CW303" s="323"/>
      <c r="CX303" s="323"/>
      <c r="CY303" s="323"/>
      <c r="CZ303" s="323"/>
      <c r="DA303" s="323"/>
      <c r="DB303" s="323"/>
      <c r="DC303" s="323"/>
      <c r="DD303" s="323"/>
      <c r="DE303" s="323"/>
      <c r="DF303" s="323"/>
      <c r="DG303" s="323"/>
      <c r="DH303" s="323"/>
      <c r="DI303" s="323"/>
      <c r="DJ303" s="323"/>
      <c r="DK303" s="323"/>
      <c r="DL303" s="323"/>
      <c r="DM303" s="323"/>
      <c r="DN303" s="323"/>
      <c r="DO303" s="323"/>
      <c r="DP303" s="323"/>
      <c r="DQ303" s="323"/>
      <c r="DR303" s="323"/>
      <c r="DS303" s="323"/>
      <c r="DT303" s="323"/>
      <c r="DU303" s="323"/>
      <c r="DV303" s="323"/>
      <c r="DW303" s="323"/>
      <c r="DX303" s="323"/>
      <c r="DY303" s="323"/>
      <c r="DZ303" s="323"/>
      <c r="EA303" s="323"/>
      <c r="EB303" s="323"/>
      <c r="EC303" s="323"/>
      <c r="ED303" s="323"/>
      <c r="EE303" s="323"/>
      <c r="EF303" s="323"/>
      <c r="EG303" s="323"/>
      <c r="EH303" s="323"/>
      <c r="EI303" s="323"/>
      <c r="EJ303" s="323"/>
      <c r="EK303" s="323"/>
      <c r="EL303" s="323"/>
      <c r="EM303" s="323"/>
      <c r="EN303" s="323"/>
      <c r="EO303" s="323"/>
      <c r="EP303" s="323"/>
      <c r="EQ303" s="323"/>
      <c r="ER303" s="323"/>
      <c r="ES303" s="323"/>
      <c r="ET303" s="323"/>
      <c r="EU303" s="323"/>
      <c r="EV303" s="323"/>
      <c r="EW303" s="323"/>
      <c r="EX303" s="323"/>
      <c r="EY303" s="323"/>
      <c r="EZ303" s="323"/>
      <c r="FA303" s="323"/>
      <c r="FB303" s="323"/>
      <c r="FC303" s="323"/>
    </row>
    <row r="304" spans="2:159" s="331" customFormat="1" x14ac:dyDescent="0.2">
      <c r="B304" s="247"/>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c r="AU304" s="323"/>
      <c r="AV304" s="323"/>
      <c r="AW304" s="323"/>
      <c r="AX304" s="323"/>
      <c r="AY304" s="323"/>
      <c r="AZ304" s="323"/>
      <c r="BA304" s="323"/>
      <c r="BB304" s="323"/>
      <c r="BC304" s="323"/>
      <c r="BD304" s="323"/>
      <c r="BE304" s="323"/>
      <c r="BF304" s="323"/>
      <c r="BG304" s="323"/>
      <c r="BH304" s="323"/>
      <c r="BI304" s="323"/>
      <c r="BJ304" s="323"/>
      <c r="BK304" s="323"/>
      <c r="BL304" s="323"/>
      <c r="BM304" s="323"/>
      <c r="BN304" s="323"/>
      <c r="BO304" s="323"/>
      <c r="BP304" s="323"/>
      <c r="BQ304" s="323"/>
      <c r="BR304" s="323"/>
      <c r="BS304" s="323"/>
      <c r="BT304" s="323"/>
      <c r="BU304" s="323"/>
      <c r="BV304" s="323"/>
      <c r="BW304" s="323"/>
      <c r="BX304" s="323"/>
      <c r="BY304" s="323"/>
      <c r="BZ304" s="323"/>
      <c r="CA304" s="323"/>
      <c r="CB304" s="323"/>
      <c r="CC304" s="323"/>
      <c r="CD304" s="323"/>
      <c r="CE304" s="323"/>
      <c r="CF304" s="323"/>
      <c r="CG304" s="323"/>
      <c r="CH304" s="323"/>
      <c r="CI304" s="323"/>
      <c r="CJ304" s="323"/>
      <c r="CK304" s="323"/>
      <c r="CL304" s="323"/>
      <c r="CM304" s="323"/>
      <c r="CN304" s="323"/>
      <c r="CO304" s="323"/>
      <c r="CP304" s="323"/>
      <c r="CQ304" s="323"/>
      <c r="CR304" s="323"/>
      <c r="CS304" s="323"/>
      <c r="CT304" s="323"/>
      <c r="CU304" s="323"/>
      <c r="CV304" s="323"/>
      <c r="CW304" s="323"/>
      <c r="CX304" s="323"/>
      <c r="CY304" s="323"/>
      <c r="CZ304" s="323"/>
      <c r="DA304" s="323"/>
      <c r="DB304" s="323"/>
      <c r="DC304" s="323"/>
      <c r="DD304" s="323"/>
      <c r="DE304" s="323"/>
      <c r="DF304" s="323"/>
      <c r="DG304" s="323"/>
      <c r="DH304" s="323"/>
      <c r="DI304" s="323"/>
      <c r="DJ304" s="323"/>
      <c r="DK304" s="323"/>
      <c r="DL304" s="323"/>
      <c r="DM304" s="323"/>
      <c r="DN304" s="323"/>
      <c r="DO304" s="323"/>
      <c r="DP304" s="323"/>
      <c r="DQ304" s="323"/>
      <c r="DR304" s="323"/>
      <c r="DS304" s="323"/>
      <c r="DT304" s="323"/>
      <c r="DU304" s="323"/>
      <c r="DV304" s="323"/>
      <c r="DW304" s="323"/>
      <c r="DX304" s="323"/>
      <c r="DY304" s="323"/>
      <c r="DZ304" s="323"/>
      <c r="EA304" s="323"/>
      <c r="EB304" s="323"/>
      <c r="EC304" s="323"/>
      <c r="ED304" s="323"/>
      <c r="EE304" s="323"/>
      <c r="EF304" s="323"/>
      <c r="EG304" s="323"/>
      <c r="EH304" s="323"/>
      <c r="EI304" s="323"/>
      <c r="EJ304" s="323"/>
      <c r="EK304" s="323"/>
      <c r="EL304" s="323"/>
      <c r="EM304" s="323"/>
      <c r="EN304" s="323"/>
      <c r="EO304" s="323"/>
      <c r="EP304" s="323"/>
      <c r="EQ304" s="323"/>
      <c r="ER304" s="323"/>
      <c r="ES304" s="323"/>
      <c r="ET304" s="323"/>
      <c r="EU304" s="323"/>
      <c r="EV304" s="323"/>
      <c r="EW304" s="323"/>
      <c r="EX304" s="323"/>
      <c r="EY304" s="323"/>
      <c r="EZ304" s="323"/>
      <c r="FA304" s="323"/>
      <c r="FB304" s="323"/>
      <c r="FC304" s="323"/>
    </row>
    <row r="305" spans="2:159" s="331" customFormat="1" x14ac:dyDescent="0.2">
      <c r="B305" s="247"/>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c r="AL305" s="323"/>
      <c r="AM305" s="323"/>
      <c r="AN305" s="323"/>
      <c r="AO305" s="323"/>
      <c r="AP305" s="323"/>
      <c r="AQ305" s="323"/>
      <c r="AR305" s="323"/>
      <c r="AS305" s="323"/>
      <c r="AT305" s="323"/>
      <c r="AU305" s="323"/>
      <c r="AV305" s="323"/>
      <c r="AW305" s="323"/>
      <c r="AX305" s="323"/>
      <c r="AY305" s="323"/>
      <c r="AZ305" s="323"/>
      <c r="BA305" s="323"/>
      <c r="BB305" s="323"/>
      <c r="BC305" s="323"/>
      <c r="BD305" s="323"/>
      <c r="BE305" s="323"/>
      <c r="BF305" s="323"/>
      <c r="BG305" s="323"/>
      <c r="BH305" s="323"/>
      <c r="BI305" s="323"/>
      <c r="BJ305" s="323"/>
      <c r="BK305" s="323"/>
      <c r="BL305" s="323"/>
      <c r="BM305" s="323"/>
      <c r="BN305" s="323"/>
      <c r="BO305" s="323"/>
      <c r="BP305" s="323"/>
      <c r="BQ305" s="323"/>
      <c r="BR305" s="323"/>
      <c r="BS305" s="323"/>
      <c r="BT305" s="323"/>
      <c r="BU305" s="323"/>
      <c r="BV305" s="323"/>
      <c r="BW305" s="323"/>
      <c r="BX305" s="323"/>
      <c r="BY305" s="323"/>
      <c r="BZ305" s="323"/>
      <c r="CA305" s="323"/>
      <c r="CB305" s="323"/>
      <c r="CC305" s="323"/>
      <c r="CD305" s="323"/>
      <c r="CE305" s="323"/>
      <c r="CF305" s="323"/>
      <c r="CG305" s="323"/>
      <c r="CH305" s="323"/>
      <c r="CI305" s="323"/>
      <c r="CJ305" s="323"/>
      <c r="CK305" s="323"/>
      <c r="CL305" s="323"/>
      <c r="CM305" s="323"/>
      <c r="CN305" s="323"/>
      <c r="CO305" s="323"/>
      <c r="CP305" s="323"/>
      <c r="CQ305" s="323"/>
      <c r="CR305" s="323"/>
      <c r="CS305" s="323"/>
      <c r="CT305" s="323"/>
      <c r="CU305" s="323"/>
      <c r="CV305" s="323"/>
      <c r="CW305" s="323"/>
      <c r="CX305" s="323"/>
      <c r="CY305" s="323"/>
      <c r="CZ305" s="323"/>
      <c r="DA305" s="323"/>
      <c r="DB305" s="323"/>
      <c r="DC305" s="323"/>
      <c r="DD305" s="323"/>
      <c r="DE305" s="323"/>
      <c r="DF305" s="323"/>
      <c r="DG305" s="323"/>
      <c r="DH305" s="323"/>
      <c r="DI305" s="323"/>
      <c r="DJ305" s="323"/>
      <c r="DK305" s="323"/>
      <c r="DL305" s="323"/>
      <c r="DM305" s="323"/>
      <c r="DN305" s="323"/>
      <c r="DO305" s="323"/>
      <c r="DP305" s="323"/>
      <c r="DQ305" s="323"/>
      <c r="DR305" s="323"/>
      <c r="DS305" s="323"/>
      <c r="DT305" s="323"/>
      <c r="DU305" s="323"/>
      <c r="DV305" s="323"/>
      <c r="DW305" s="323"/>
      <c r="DX305" s="323"/>
      <c r="DY305" s="323"/>
      <c r="DZ305" s="323"/>
      <c r="EA305" s="323"/>
      <c r="EB305" s="323"/>
      <c r="EC305" s="323"/>
      <c r="ED305" s="323"/>
      <c r="EE305" s="323"/>
      <c r="EF305" s="323"/>
      <c r="EG305" s="323"/>
      <c r="EH305" s="323"/>
      <c r="EI305" s="323"/>
      <c r="EJ305" s="323"/>
      <c r="EK305" s="323"/>
      <c r="EL305" s="323"/>
      <c r="EM305" s="323"/>
      <c r="EN305" s="323"/>
      <c r="EO305" s="323"/>
      <c r="EP305" s="323"/>
      <c r="EQ305" s="323"/>
      <c r="ER305" s="323"/>
      <c r="ES305" s="323"/>
      <c r="ET305" s="323"/>
      <c r="EU305" s="323"/>
      <c r="EV305" s="323"/>
      <c r="EW305" s="323"/>
      <c r="EX305" s="323"/>
      <c r="EY305" s="323"/>
      <c r="EZ305" s="323"/>
      <c r="FA305" s="323"/>
      <c r="FB305" s="323"/>
      <c r="FC305" s="323"/>
    </row>
    <row r="306" spans="2:159" s="331" customFormat="1" x14ac:dyDescent="0.2">
      <c r="B306" s="247"/>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c r="AL306" s="323"/>
      <c r="AM306" s="323"/>
      <c r="AN306" s="323"/>
      <c r="AO306" s="323"/>
      <c r="AP306" s="323"/>
      <c r="AQ306" s="323"/>
      <c r="AR306" s="323"/>
      <c r="AS306" s="323"/>
      <c r="AT306" s="323"/>
      <c r="AU306" s="323"/>
      <c r="AV306" s="323"/>
      <c r="AW306" s="323"/>
      <c r="AX306" s="323"/>
      <c r="AY306" s="323"/>
      <c r="AZ306" s="323"/>
      <c r="BA306" s="323"/>
      <c r="BB306" s="323"/>
      <c r="BC306" s="323"/>
      <c r="BD306" s="323"/>
      <c r="BE306" s="323"/>
      <c r="BF306" s="323"/>
      <c r="BG306" s="323"/>
      <c r="BH306" s="323"/>
      <c r="BI306" s="323"/>
      <c r="BJ306" s="323"/>
      <c r="BK306" s="323"/>
      <c r="BL306" s="323"/>
      <c r="BM306" s="323"/>
      <c r="BN306" s="323"/>
      <c r="BO306" s="323"/>
      <c r="BP306" s="323"/>
      <c r="BQ306" s="323"/>
      <c r="BR306" s="323"/>
      <c r="BS306" s="323"/>
      <c r="BT306" s="323"/>
      <c r="BU306" s="323"/>
      <c r="BV306" s="323"/>
      <c r="BW306" s="323"/>
      <c r="BX306" s="323"/>
      <c r="BY306" s="323"/>
      <c r="BZ306" s="323"/>
      <c r="CA306" s="323"/>
      <c r="CB306" s="323"/>
      <c r="CC306" s="323"/>
      <c r="CD306" s="323"/>
      <c r="CE306" s="323"/>
      <c r="CF306" s="323"/>
      <c r="CG306" s="323"/>
      <c r="CH306" s="323"/>
      <c r="CI306" s="323"/>
      <c r="CJ306" s="323"/>
      <c r="CK306" s="323"/>
      <c r="CL306" s="323"/>
      <c r="CM306" s="323"/>
      <c r="CN306" s="323"/>
      <c r="CO306" s="323"/>
      <c r="CP306" s="323"/>
      <c r="CQ306" s="323"/>
      <c r="CR306" s="323"/>
      <c r="CS306" s="323"/>
      <c r="CT306" s="323"/>
      <c r="CU306" s="323"/>
      <c r="CV306" s="323"/>
      <c r="CW306" s="323"/>
      <c r="CX306" s="323"/>
      <c r="CY306" s="323"/>
      <c r="CZ306" s="323"/>
      <c r="DA306" s="323"/>
      <c r="DB306" s="323"/>
      <c r="DC306" s="323"/>
      <c r="DD306" s="323"/>
      <c r="DE306" s="323"/>
      <c r="DF306" s="323"/>
      <c r="DG306" s="323"/>
      <c r="DH306" s="323"/>
      <c r="DI306" s="323"/>
      <c r="DJ306" s="323"/>
      <c r="DK306" s="323"/>
      <c r="DL306" s="323"/>
      <c r="DM306" s="323"/>
      <c r="DN306" s="323"/>
      <c r="DO306" s="323"/>
      <c r="DP306" s="323"/>
      <c r="DQ306" s="323"/>
      <c r="DR306" s="323"/>
      <c r="DS306" s="323"/>
      <c r="DT306" s="323"/>
      <c r="DU306" s="323"/>
      <c r="DV306" s="323"/>
      <c r="DW306" s="323"/>
      <c r="DX306" s="323"/>
      <c r="DY306" s="323"/>
      <c r="DZ306" s="323"/>
      <c r="EA306" s="323"/>
      <c r="EB306" s="323"/>
      <c r="EC306" s="323"/>
      <c r="ED306" s="323"/>
      <c r="EE306" s="323"/>
      <c r="EF306" s="323"/>
      <c r="EG306" s="323"/>
      <c r="EH306" s="323"/>
      <c r="EI306" s="323"/>
      <c r="EJ306" s="323"/>
      <c r="EK306" s="323"/>
      <c r="EL306" s="323"/>
      <c r="EM306" s="323"/>
      <c r="EN306" s="323"/>
      <c r="EO306" s="323"/>
      <c r="EP306" s="323"/>
      <c r="EQ306" s="323"/>
      <c r="ER306" s="323"/>
      <c r="ES306" s="323"/>
      <c r="ET306" s="323"/>
      <c r="EU306" s="323"/>
      <c r="EV306" s="323"/>
      <c r="EW306" s="323"/>
      <c r="EX306" s="323"/>
      <c r="EY306" s="323"/>
      <c r="EZ306" s="323"/>
      <c r="FA306" s="323"/>
      <c r="FB306" s="323"/>
      <c r="FC306" s="323"/>
    </row>
    <row r="307" spans="2:159" s="331" customFormat="1" x14ac:dyDescent="0.2">
      <c r="B307" s="247"/>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c r="AL307" s="323"/>
      <c r="AM307" s="323"/>
      <c r="AN307" s="323"/>
      <c r="AO307" s="323"/>
      <c r="AP307" s="323"/>
      <c r="AQ307" s="323"/>
      <c r="AR307" s="323"/>
      <c r="AS307" s="323"/>
      <c r="AT307" s="323"/>
      <c r="AU307" s="323"/>
      <c r="AV307" s="323"/>
      <c r="AW307" s="323"/>
      <c r="AX307" s="323"/>
      <c r="AY307" s="323"/>
      <c r="AZ307" s="323"/>
      <c r="BA307" s="323"/>
      <c r="BB307" s="323"/>
      <c r="BC307" s="323"/>
      <c r="BD307" s="323"/>
      <c r="BE307" s="323"/>
      <c r="BF307" s="323"/>
      <c r="BG307" s="323"/>
      <c r="BH307" s="323"/>
      <c r="BI307" s="323"/>
      <c r="BJ307" s="323"/>
      <c r="BK307" s="323"/>
      <c r="BL307" s="323"/>
      <c r="BM307" s="323"/>
      <c r="BN307" s="323"/>
      <c r="BO307" s="323"/>
      <c r="BP307" s="323"/>
      <c r="BQ307" s="323"/>
      <c r="BR307" s="323"/>
      <c r="BS307" s="323"/>
      <c r="BT307" s="323"/>
      <c r="BU307" s="323"/>
      <c r="BV307" s="323"/>
      <c r="BW307" s="323"/>
      <c r="BX307" s="323"/>
      <c r="BY307" s="323"/>
      <c r="BZ307" s="323"/>
      <c r="CA307" s="323"/>
      <c r="CB307" s="323"/>
      <c r="CC307" s="323"/>
      <c r="CD307" s="323"/>
      <c r="CE307" s="323"/>
      <c r="CF307" s="323"/>
      <c r="CG307" s="323"/>
      <c r="CH307" s="323"/>
      <c r="CI307" s="323"/>
      <c r="CJ307" s="323"/>
      <c r="CK307" s="323"/>
      <c r="CL307" s="323"/>
      <c r="CM307" s="323"/>
      <c r="CN307" s="323"/>
      <c r="CO307" s="323"/>
      <c r="CP307" s="323"/>
      <c r="CQ307" s="323"/>
      <c r="CR307" s="323"/>
      <c r="CS307" s="323"/>
      <c r="CT307" s="323"/>
      <c r="CU307" s="323"/>
      <c r="CV307" s="323"/>
      <c r="CW307" s="323"/>
      <c r="CX307" s="323"/>
      <c r="CY307" s="323"/>
      <c r="CZ307" s="323"/>
      <c r="DA307" s="323"/>
      <c r="DB307" s="323"/>
      <c r="DC307" s="323"/>
      <c r="DD307" s="323"/>
      <c r="DE307" s="323"/>
      <c r="DF307" s="323"/>
      <c r="DG307" s="323"/>
      <c r="DH307" s="323"/>
      <c r="DI307" s="323"/>
      <c r="DJ307" s="323"/>
      <c r="DK307" s="323"/>
      <c r="DL307" s="323"/>
      <c r="DM307" s="323"/>
      <c r="DN307" s="323"/>
      <c r="DO307" s="323"/>
      <c r="DP307" s="323"/>
      <c r="DQ307" s="323"/>
      <c r="DR307" s="323"/>
      <c r="DS307" s="323"/>
      <c r="DT307" s="323"/>
      <c r="DU307" s="323"/>
      <c r="DV307" s="323"/>
      <c r="DW307" s="323"/>
      <c r="DX307" s="323"/>
      <c r="DY307" s="323"/>
      <c r="DZ307" s="323"/>
      <c r="EA307" s="323"/>
      <c r="EB307" s="323"/>
      <c r="EC307" s="323"/>
      <c r="ED307" s="323"/>
      <c r="EE307" s="323"/>
      <c r="EF307" s="323"/>
      <c r="EG307" s="323"/>
      <c r="EH307" s="323"/>
      <c r="EI307" s="323"/>
      <c r="EJ307" s="323"/>
      <c r="EK307" s="323"/>
      <c r="EL307" s="323"/>
      <c r="EM307" s="323"/>
      <c r="EN307" s="323"/>
      <c r="EO307" s="323"/>
      <c r="EP307" s="323"/>
      <c r="EQ307" s="323"/>
      <c r="ER307" s="323"/>
      <c r="ES307" s="323"/>
      <c r="ET307" s="323"/>
      <c r="EU307" s="323"/>
      <c r="EV307" s="323"/>
      <c r="EW307" s="323"/>
      <c r="EX307" s="323"/>
      <c r="EY307" s="323"/>
      <c r="EZ307" s="323"/>
      <c r="FA307" s="323"/>
      <c r="FB307" s="323"/>
      <c r="FC307" s="323"/>
    </row>
    <row r="308" spans="2:159" s="331" customFormat="1" x14ac:dyDescent="0.2">
      <c r="B308" s="247"/>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3"/>
      <c r="AY308" s="323"/>
      <c r="AZ308" s="323"/>
      <c r="BA308" s="323"/>
      <c r="BB308" s="323"/>
      <c r="BC308" s="323"/>
      <c r="BD308" s="323"/>
      <c r="BE308" s="323"/>
      <c r="BF308" s="323"/>
      <c r="BG308" s="323"/>
      <c r="BH308" s="323"/>
      <c r="BI308" s="323"/>
      <c r="BJ308" s="323"/>
      <c r="BK308" s="323"/>
      <c r="BL308" s="323"/>
      <c r="BM308" s="323"/>
      <c r="BN308" s="323"/>
      <c r="BO308" s="323"/>
      <c r="BP308" s="323"/>
      <c r="BQ308" s="323"/>
      <c r="BR308" s="323"/>
      <c r="BS308" s="323"/>
      <c r="BT308" s="323"/>
      <c r="BU308" s="323"/>
      <c r="BV308" s="323"/>
      <c r="BW308" s="323"/>
      <c r="BX308" s="323"/>
      <c r="BY308" s="323"/>
      <c r="BZ308" s="323"/>
      <c r="CA308" s="323"/>
      <c r="CB308" s="323"/>
      <c r="CC308" s="323"/>
      <c r="CD308" s="323"/>
      <c r="CE308" s="323"/>
      <c r="CF308" s="323"/>
      <c r="CG308" s="323"/>
      <c r="CH308" s="323"/>
      <c r="CI308" s="323"/>
      <c r="CJ308" s="323"/>
      <c r="CK308" s="323"/>
      <c r="CL308" s="323"/>
      <c r="CM308" s="323"/>
      <c r="CN308" s="323"/>
      <c r="CO308" s="323"/>
      <c r="CP308" s="323"/>
      <c r="CQ308" s="323"/>
      <c r="CR308" s="323"/>
      <c r="CS308" s="323"/>
      <c r="CT308" s="323"/>
      <c r="CU308" s="323"/>
      <c r="CV308" s="323"/>
      <c r="CW308" s="323"/>
      <c r="CX308" s="323"/>
      <c r="CY308" s="323"/>
      <c r="CZ308" s="323"/>
      <c r="DA308" s="323"/>
      <c r="DB308" s="323"/>
      <c r="DC308" s="323"/>
      <c r="DD308" s="323"/>
      <c r="DE308" s="323"/>
      <c r="DF308" s="323"/>
      <c r="DG308" s="323"/>
      <c r="DH308" s="323"/>
      <c r="DI308" s="323"/>
      <c r="DJ308" s="323"/>
      <c r="DK308" s="323"/>
      <c r="DL308" s="323"/>
      <c r="DM308" s="323"/>
      <c r="DN308" s="323"/>
      <c r="DO308" s="323"/>
      <c r="DP308" s="323"/>
      <c r="DQ308" s="323"/>
      <c r="DR308" s="323"/>
      <c r="DS308" s="323"/>
      <c r="DT308" s="323"/>
      <c r="DU308" s="323"/>
      <c r="DV308" s="323"/>
      <c r="DW308" s="323"/>
      <c r="DX308" s="323"/>
      <c r="DY308" s="323"/>
      <c r="DZ308" s="323"/>
      <c r="EA308" s="323"/>
      <c r="EB308" s="323"/>
      <c r="EC308" s="323"/>
      <c r="ED308" s="323"/>
      <c r="EE308" s="323"/>
      <c r="EF308" s="323"/>
      <c r="EG308" s="323"/>
      <c r="EH308" s="323"/>
      <c r="EI308" s="323"/>
      <c r="EJ308" s="323"/>
      <c r="EK308" s="323"/>
      <c r="EL308" s="323"/>
      <c r="EM308" s="323"/>
      <c r="EN308" s="323"/>
      <c r="EO308" s="323"/>
      <c r="EP308" s="323"/>
      <c r="EQ308" s="323"/>
      <c r="ER308" s="323"/>
      <c r="ES308" s="323"/>
      <c r="ET308" s="323"/>
      <c r="EU308" s="323"/>
      <c r="EV308" s="323"/>
      <c r="EW308" s="323"/>
      <c r="EX308" s="323"/>
      <c r="EY308" s="323"/>
      <c r="EZ308" s="323"/>
      <c r="FA308" s="323"/>
      <c r="FB308" s="323"/>
      <c r="FC308" s="323"/>
    </row>
    <row r="309" spans="2:159" s="331" customFormat="1" x14ac:dyDescent="0.2">
      <c r="B309" s="247"/>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c r="AL309" s="323"/>
      <c r="AM309" s="323"/>
      <c r="AN309" s="323"/>
      <c r="AO309" s="323"/>
      <c r="AP309" s="323"/>
      <c r="AQ309" s="323"/>
      <c r="AR309" s="323"/>
      <c r="AS309" s="323"/>
      <c r="AT309" s="323"/>
      <c r="AU309" s="323"/>
      <c r="AV309" s="323"/>
      <c r="AW309" s="323"/>
      <c r="AX309" s="323"/>
      <c r="AY309" s="323"/>
      <c r="AZ309" s="323"/>
      <c r="BA309" s="323"/>
      <c r="BB309" s="323"/>
      <c r="BC309" s="323"/>
      <c r="BD309" s="323"/>
      <c r="BE309" s="323"/>
      <c r="BF309" s="323"/>
      <c r="BG309" s="323"/>
      <c r="BH309" s="323"/>
      <c r="BI309" s="323"/>
      <c r="BJ309" s="323"/>
      <c r="BK309" s="323"/>
      <c r="BL309" s="323"/>
      <c r="BM309" s="323"/>
      <c r="BN309" s="323"/>
      <c r="BO309" s="323"/>
      <c r="BP309" s="323"/>
      <c r="BQ309" s="323"/>
      <c r="BR309" s="323"/>
      <c r="BS309" s="323"/>
      <c r="BT309" s="323"/>
      <c r="BU309" s="323"/>
      <c r="BV309" s="323"/>
      <c r="BW309" s="323"/>
      <c r="BX309" s="323"/>
      <c r="BY309" s="323"/>
      <c r="BZ309" s="323"/>
      <c r="CA309" s="323"/>
      <c r="CB309" s="323"/>
      <c r="CC309" s="323"/>
      <c r="CD309" s="323"/>
      <c r="CE309" s="323"/>
      <c r="CF309" s="323"/>
      <c r="CG309" s="323"/>
      <c r="CH309" s="323"/>
      <c r="CI309" s="323"/>
      <c r="CJ309" s="323"/>
      <c r="CK309" s="323"/>
      <c r="CL309" s="323"/>
      <c r="CM309" s="323"/>
      <c r="CN309" s="323"/>
      <c r="CO309" s="323"/>
      <c r="CP309" s="323"/>
      <c r="CQ309" s="323"/>
      <c r="CR309" s="323"/>
      <c r="CS309" s="323"/>
      <c r="CT309" s="323"/>
      <c r="CU309" s="323"/>
      <c r="CV309" s="323"/>
      <c r="CW309" s="323"/>
      <c r="CX309" s="323"/>
      <c r="CY309" s="323"/>
      <c r="CZ309" s="323"/>
      <c r="DA309" s="323"/>
      <c r="DB309" s="323"/>
      <c r="DC309" s="323"/>
      <c r="DD309" s="323"/>
      <c r="DE309" s="323"/>
      <c r="DF309" s="323"/>
      <c r="DG309" s="323"/>
      <c r="DH309" s="323"/>
      <c r="DI309" s="323"/>
      <c r="DJ309" s="323"/>
      <c r="DK309" s="323"/>
      <c r="DL309" s="323"/>
      <c r="DM309" s="323"/>
      <c r="DN309" s="323"/>
      <c r="DO309" s="323"/>
      <c r="DP309" s="323"/>
      <c r="DQ309" s="323"/>
      <c r="DR309" s="323"/>
      <c r="DS309" s="323"/>
      <c r="DT309" s="323"/>
      <c r="DU309" s="323"/>
      <c r="DV309" s="323"/>
      <c r="DW309" s="323"/>
      <c r="DX309" s="323"/>
      <c r="DY309" s="323"/>
      <c r="DZ309" s="323"/>
      <c r="EA309" s="323"/>
      <c r="EB309" s="323"/>
      <c r="EC309" s="323"/>
      <c r="ED309" s="323"/>
      <c r="EE309" s="323"/>
      <c r="EF309" s="323"/>
      <c r="EG309" s="323"/>
      <c r="EH309" s="323"/>
      <c r="EI309" s="323"/>
      <c r="EJ309" s="323"/>
      <c r="EK309" s="323"/>
      <c r="EL309" s="323"/>
      <c r="EM309" s="323"/>
      <c r="EN309" s="323"/>
      <c r="EO309" s="323"/>
      <c r="EP309" s="323"/>
      <c r="EQ309" s="323"/>
      <c r="ER309" s="323"/>
      <c r="ES309" s="323"/>
      <c r="ET309" s="323"/>
      <c r="EU309" s="323"/>
      <c r="EV309" s="323"/>
      <c r="EW309" s="323"/>
      <c r="EX309" s="323"/>
      <c r="EY309" s="323"/>
      <c r="EZ309" s="323"/>
      <c r="FA309" s="323"/>
      <c r="FB309" s="323"/>
      <c r="FC309" s="323"/>
    </row>
    <row r="310" spans="2:159" s="331" customFormat="1" x14ac:dyDescent="0.2">
      <c r="B310" s="247"/>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3"/>
      <c r="AY310" s="323"/>
      <c r="AZ310" s="323"/>
      <c r="BA310" s="323"/>
      <c r="BB310" s="323"/>
      <c r="BC310" s="323"/>
      <c r="BD310" s="323"/>
      <c r="BE310" s="323"/>
      <c r="BF310" s="323"/>
      <c r="BG310" s="323"/>
      <c r="BH310" s="323"/>
      <c r="BI310" s="323"/>
      <c r="BJ310" s="323"/>
      <c r="BK310" s="323"/>
      <c r="BL310" s="323"/>
      <c r="BM310" s="323"/>
      <c r="BN310" s="323"/>
      <c r="BO310" s="323"/>
      <c r="BP310" s="323"/>
      <c r="BQ310" s="323"/>
      <c r="BR310" s="323"/>
      <c r="BS310" s="323"/>
      <c r="BT310" s="323"/>
      <c r="BU310" s="323"/>
      <c r="BV310" s="323"/>
      <c r="BW310" s="323"/>
      <c r="BX310" s="323"/>
      <c r="BY310" s="323"/>
      <c r="BZ310" s="323"/>
      <c r="CA310" s="323"/>
      <c r="CB310" s="323"/>
      <c r="CC310" s="323"/>
      <c r="CD310" s="323"/>
      <c r="CE310" s="323"/>
      <c r="CF310" s="323"/>
      <c r="CG310" s="323"/>
      <c r="CH310" s="323"/>
      <c r="CI310" s="323"/>
      <c r="CJ310" s="323"/>
      <c r="CK310" s="323"/>
      <c r="CL310" s="323"/>
      <c r="CM310" s="323"/>
      <c r="CN310" s="323"/>
      <c r="CO310" s="323"/>
      <c r="CP310" s="323"/>
      <c r="CQ310" s="323"/>
      <c r="CR310" s="323"/>
      <c r="CS310" s="323"/>
      <c r="CT310" s="323"/>
      <c r="CU310" s="323"/>
      <c r="CV310" s="323"/>
      <c r="CW310" s="323"/>
      <c r="CX310" s="323"/>
      <c r="CY310" s="323"/>
      <c r="CZ310" s="323"/>
      <c r="DA310" s="323"/>
      <c r="DB310" s="323"/>
      <c r="DC310" s="323"/>
      <c r="DD310" s="323"/>
      <c r="DE310" s="323"/>
      <c r="DF310" s="323"/>
      <c r="DG310" s="323"/>
      <c r="DH310" s="323"/>
      <c r="DI310" s="323"/>
      <c r="DJ310" s="323"/>
      <c r="DK310" s="323"/>
      <c r="DL310" s="323"/>
      <c r="DM310" s="323"/>
      <c r="DN310" s="323"/>
      <c r="DO310" s="323"/>
      <c r="DP310" s="323"/>
      <c r="DQ310" s="323"/>
      <c r="DR310" s="323"/>
      <c r="DS310" s="323"/>
      <c r="DT310" s="323"/>
      <c r="DU310" s="323"/>
      <c r="DV310" s="323"/>
      <c r="DW310" s="323"/>
      <c r="DX310" s="323"/>
      <c r="DY310" s="323"/>
      <c r="DZ310" s="323"/>
      <c r="EA310" s="323"/>
      <c r="EB310" s="323"/>
      <c r="EC310" s="323"/>
      <c r="ED310" s="323"/>
      <c r="EE310" s="323"/>
      <c r="EF310" s="323"/>
      <c r="EG310" s="323"/>
      <c r="EH310" s="323"/>
      <c r="EI310" s="323"/>
      <c r="EJ310" s="323"/>
      <c r="EK310" s="323"/>
      <c r="EL310" s="323"/>
      <c r="EM310" s="323"/>
      <c r="EN310" s="323"/>
      <c r="EO310" s="323"/>
      <c r="EP310" s="323"/>
      <c r="EQ310" s="323"/>
      <c r="ER310" s="323"/>
      <c r="ES310" s="323"/>
      <c r="ET310" s="323"/>
      <c r="EU310" s="323"/>
      <c r="EV310" s="323"/>
      <c r="EW310" s="323"/>
      <c r="EX310" s="323"/>
      <c r="EY310" s="323"/>
      <c r="EZ310" s="323"/>
      <c r="FA310" s="323"/>
      <c r="FB310" s="323"/>
      <c r="FC310" s="323"/>
    </row>
    <row r="311" spans="2:159" s="331" customFormat="1" x14ac:dyDescent="0.2">
      <c r="B311" s="247"/>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3"/>
      <c r="AY311" s="323"/>
      <c r="AZ311" s="323"/>
      <c r="BA311" s="323"/>
      <c r="BB311" s="323"/>
      <c r="BC311" s="323"/>
      <c r="BD311" s="323"/>
      <c r="BE311" s="323"/>
      <c r="BF311" s="323"/>
      <c r="BG311" s="323"/>
      <c r="BH311" s="323"/>
      <c r="BI311" s="323"/>
      <c r="BJ311" s="323"/>
      <c r="BK311" s="323"/>
      <c r="BL311" s="323"/>
      <c r="BM311" s="323"/>
      <c r="BN311" s="323"/>
      <c r="BO311" s="323"/>
      <c r="BP311" s="323"/>
      <c r="BQ311" s="323"/>
      <c r="BR311" s="323"/>
      <c r="BS311" s="323"/>
      <c r="BT311" s="323"/>
      <c r="BU311" s="323"/>
      <c r="BV311" s="323"/>
      <c r="BW311" s="323"/>
      <c r="BX311" s="323"/>
      <c r="BY311" s="323"/>
      <c r="BZ311" s="323"/>
      <c r="CA311" s="323"/>
      <c r="CB311" s="323"/>
      <c r="CC311" s="323"/>
      <c r="CD311" s="323"/>
      <c r="CE311" s="323"/>
      <c r="CF311" s="323"/>
      <c r="CG311" s="323"/>
      <c r="CH311" s="323"/>
      <c r="CI311" s="323"/>
      <c r="CJ311" s="323"/>
      <c r="CK311" s="323"/>
      <c r="CL311" s="323"/>
      <c r="CM311" s="323"/>
      <c r="CN311" s="323"/>
      <c r="CO311" s="323"/>
      <c r="CP311" s="323"/>
      <c r="CQ311" s="323"/>
      <c r="CR311" s="323"/>
      <c r="CS311" s="323"/>
      <c r="CT311" s="323"/>
      <c r="CU311" s="323"/>
      <c r="CV311" s="323"/>
      <c r="CW311" s="323"/>
      <c r="CX311" s="323"/>
      <c r="CY311" s="323"/>
      <c r="CZ311" s="323"/>
      <c r="DA311" s="323"/>
      <c r="DB311" s="323"/>
      <c r="DC311" s="323"/>
      <c r="DD311" s="323"/>
      <c r="DE311" s="323"/>
      <c r="DF311" s="323"/>
      <c r="DG311" s="323"/>
      <c r="DH311" s="323"/>
      <c r="DI311" s="323"/>
      <c r="DJ311" s="323"/>
      <c r="DK311" s="323"/>
      <c r="DL311" s="323"/>
      <c r="DM311" s="323"/>
      <c r="DN311" s="323"/>
      <c r="DO311" s="323"/>
      <c r="DP311" s="323"/>
      <c r="DQ311" s="323"/>
      <c r="DR311" s="323"/>
      <c r="DS311" s="323"/>
      <c r="DT311" s="323"/>
      <c r="DU311" s="323"/>
      <c r="DV311" s="323"/>
      <c r="DW311" s="323"/>
      <c r="DX311" s="323"/>
      <c r="DY311" s="323"/>
      <c r="DZ311" s="323"/>
      <c r="EA311" s="323"/>
      <c r="EB311" s="323"/>
      <c r="EC311" s="323"/>
      <c r="ED311" s="323"/>
      <c r="EE311" s="323"/>
      <c r="EF311" s="323"/>
      <c r="EG311" s="323"/>
      <c r="EH311" s="323"/>
      <c r="EI311" s="323"/>
      <c r="EJ311" s="323"/>
      <c r="EK311" s="323"/>
      <c r="EL311" s="323"/>
      <c r="EM311" s="323"/>
      <c r="EN311" s="323"/>
      <c r="EO311" s="323"/>
      <c r="EP311" s="323"/>
      <c r="EQ311" s="323"/>
      <c r="ER311" s="323"/>
      <c r="ES311" s="323"/>
      <c r="ET311" s="323"/>
      <c r="EU311" s="323"/>
      <c r="EV311" s="323"/>
      <c r="EW311" s="323"/>
      <c r="EX311" s="323"/>
      <c r="EY311" s="323"/>
      <c r="EZ311" s="323"/>
      <c r="FA311" s="323"/>
      <c r="FB311" s="323"/>
      <c r="FC311" s="323"/>
    </row>
    <row r="312" spans="2:159" s="331" customFormat="1" x14ac:dyDescent="0.2">
      <c r="B312" s="247"/>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c r="AL312" s="323"/>
      <c r="AM312" s="323"/>
      <c r="AN312" s="323"/>
      <c r="AO312" s="323"/>
      <c r="AP312" s="323"/>
      <c r="AQ312" s="323"/>
      <c r="AR312" s="323"/>
      <c r="AS312" s="323"/>
      <c r="AT312" s="323"/>
      <c r="AU312" s="323"/>
      <c r="AV312" s="323"/>
      <c r="AW312" s="323"/>
      <c r="AX312" s="323"/>
      <c r="AY312" s="323"/>
      <c r="AZ312" s="323"/>
      <c r="BA312" s="323"/>
      <c r="BB312" s="323"/>
      <c r="BC312" s="323"/>
      <c r="BD312" s="323"/>
      <c r="BE312" s="323"/>
      <c r="BF312" s="323"/>
      <c r="BG312" s="323"/>
      <c r="BH312" s="323"/>
      <c r="BI312" s="323"/>
      <c r="BJ312" s="323"/>
      <c r="BK312" s="323"/>
      <c r="BL312" s="323"/>
      <c r="BM312" s="323"/>
      <c r="BN312" s="323"/>
      <c r="BO312" s="323"/>
      <c r="BP312" s="323"/>
      <c r="BQ312" s="323"/>
      <c r="BR312" s="323"/>
      <c r="BS312" s="323"/>
      <c r="BT312" s="323"/>
      <c r="BU312" s="323"/>
      <c r="BV312" s="323"/>
      <c r="BW312" s="323"/>
      <c r="BX312" s="323"/>
      <c r="BY312" s="323"/>
      <c r="BZ312" s="323"/>
      <c r="CA312" s="323"/>
      <c r="CB312" s="323"/>
      <c r="CC312" s="323"/>
      <c r="CD312" s="323"/>
      <c r="CE312" s="323"/>
      <c r="CF312" s="323"/>
      <c r="CG312" s="323"/>
      <c r="CH312" s="323"/>
      <c r="CI312" s="323"/>
      <c r="CJ312" s="323"/>
      <c r="CK312" s="323"/>
      <c r="CL312" s="323"/>
      <c r="CM312" s="323"/>
      <c r="CN312" s="323"/>
      <c r="CO312" s="323"/>
      <c r="CP312" s="323"/>
      <c r="CQ312" s="323"/>
      <c r="CR312" s="323"/>
      <c r="CS312" s="323"/>
      <c r="CT312" s="323"/>
      <c r="CU312" s="323"/>
      <c r="CV312" s="323"/>
      <c r="CW312" s="323"/>
      <c r="CX312" s="323"/>
      <c r="CY312" s="323"/>
      <c r="CZ312" s="323"/>
      <c r="DA312" s="323"/>
      <c r="DB312" s="323"/>
      <c r="DC312" s="323"/>
      <c r="DD312" s="323"/>
      <c r="DE312" s="323"/>
      <c r="DF312" s="323"/>
      <c r="DG312" s="323"/>
      <c r="DH312" s="323"/>
      <c r="DI312" s="323"/>
      <c r="DJ312" s="323"/>
      <c r="DK312" s="323"/>
      <c r="DL312" s="323"/>
      <c r="DM312" s="323"/>
      <c r="DN312" s="323"/>
      <c r="DO312" s="323"/>
      <c r="DP312" s="323"/>
      <c r="DQ312" s="323"/>
      <c r="DR312" s="323"/>
      <c r="DS312" s="323"/>
      <c r="DT312" s="323"/>
      <c r="DU312" s="323"/>
      <c r="DV312" s="323"/>
      <c r="DW312" s="323"/>
      <c r="DX312" s="323"/>
      <c r="DY312" s="323"/>
      <c r="DZ312" s="323"/>
      <c r="EA312" s="323"/>
      <c r="EB312" s="323"/>
      <c r="EC312" s="323"/>
      <c r="ED312" s="323"/>
      <c r="EE312" s="323"/>
      <c r="EF312" s="323"/>
      <c r="EG312" s="323"/>
      <c r="EH312" s="323"/>
      <c r="EI312" s="323"/>
      <c r="EJ312" s="323"/>
      <c r="EK312" s="323"/>
      <c r="EL312" s="323"/>
      <c r="EM312" s="323"/>
      <c r="EN312" s="323"/>
      <c r="EO312" s="323"/>
      <c r="EP312" s="323"/>
      <c r="EQ312" s="323"/>
      <c r="ER312" s="323"/>
      <c r="ES312" s="323"/>
      <c r="ET312" s="323"/>
      <c r="EU312" s="323"/>
      <c r="EV312" s="323"/>
      <c r="EW312" s="323"/>
      <c r="EX312" s="323"/>
      <c r="EY312" s="323"/>
      <c r="EZ312" s="323"/>
      <c r="FA312" s="323"/>
      <c r="FB312" s="323"/>
      <c r="FC312" s="323"/>
    </row>
    <row r="313" spans="2:159" s="331" customFormat="1" x14ac:dyDescent="0.2">
      <c r="B313" s="247"/>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c r="AU313" s="323"/>
      <c r="AV313" s="323"/>
      <c r="AW313" s="323"/>
      <c r="AX313" s="323"/>
      <c r="AY313" s="323"/>
      <c r="AZ313" s="323"/>
      <c r="BA313" s="323"/>
      <c r="BB313" s="323"/>
      <c r="BC313" s="323"/>
      <c r="BD313" s="323"/>
      <c r="BE313" s="323"/>
      <c r="BF313" s="323"/>
      <c r="BG313" s="323"/>
      <c r="BH313" s="323"/>
      <c r="BI313" s="323"/>
      <c r="BJ313" s="323"/>
      <c r="BK313" s="323"/>
      <c r="BL313" s="323"/>
      <c r="BM313" s="323"/>
      <c r="BN313" s="323"/>
      <c r="BO313" s="323"/>
      <c r="BP313" s="323"/>
      <c r="BQ313" s="323"/>
      <c r="BR313" s="323"/>
      <c r="BS313" s="323"/>
      <c r="BT313" s="323"/>
      <c r="BU313" s="323"/>
      <c r="BV313" s="323"/>
      <c r="BW313" s="323"/>
      <c r="BX313" s="323"/>
      <c r="BY313" s="323"/>
      <c r="BZ313" s="323"/>
      <c r="CA313" s="323"/>
      <c r="CB313" s="323"/>
      <c r="CC313" s="323"/>
      <c r="CD313" s="323"/>
      <c r="CE313" s="323"/>
      <c r="CF313" s="323"/>
      <c r="CG313" s="323"/>
      <c r="CH313" s="323"/>
      <c r="CI313" s="323"/>
      <c r="CJ313" s="323"/>
      <c r="CK313" s="323"/>
      <c r="CL313" s="323"/>
      <c r="CM313" s="323"/>
      <c r="CN313" s="323"/>
      <c r="CO313" s="323"/>
      <c r="CP313" s="323"/>
      <c r="CQ313" s="323"/>
      <c r="CR313" s="323"/>
      <c r="CS313" s="323"/>
      <c r="CT313" s="323"/>
      <c r="CU313" s="323"/>
      <c r="CV313" s="323"/>
      <c r="CW313" s="323"/>
      <c r="CX313" s="323"/>
      <c r="CY313" s="323"/>
      <c r="CZ313" s="323"/>
      <c r="DA313" s="323"/>
      <c r="DB313" s="323"/>
      <c r="DC313" s="323"/>
      <c r="DD313" s="323"/>
      <c r="DE313" s="323"/>
      <c r="DF313" s="323"/>
      <c r="DG313" s="323"/>
      <c r="DH313" s="323"/>
      <c r="DI313" s="323"/>
      <c r="DJ313" s="323"/>
      <c r="DK313" s="323"/>
      <c r="DL313" s="323"/>
      <c r="DM313" s="323"/>
      <c r="DN313" s="323"/>
      <c r="DO313" s="323"/>
      <c r="DP313" s="323"/>
      <c r="DQ313" s="323"/>
      <c r="DR313" s="323"/>
      <c r="DS313" s="323"/>
      <c r="DT313" s="323"/>
      <c r="DU313" s="323"/>
      <c r="DV313" s="323"/>
      <c r="DW313" s="323"/>
      <c r="DX313" s="323"/>
      <c r="DY313" s="323"/>
      <c r="DZ313" s="323"/>
      <c r="EA313" s="323"/>
      <c r="EB313" s="323"/>
      <c r="EC313" s="323"/>
      <c r="ED313" s="323"/>
      <c r="EE313" s="323"/>
      <c r="EF313" s="323"/>
      <c r="EG313" s="323"/>
      <c r="EH313" s="323"/>
      <c r="EI313" s="323"/>
      <c r="EJ313" s="323"/>
      <c r="EK313" s="323"/>
      <c r="EL313" s="323"/>
      <c r="EM313" s="323"/>
      <c r="EN313" s="323"/>
      <c r="EO313" s="323"/>
      <c r="EP313" s="323"/>
      <c r="EQ313" s="323"/>
      <c r="ER313" s="323"/>
      <c r="ES313" s="323"/>
      <c r="ET313" s="323"/>
      <c r="EU313" s="323"/>
      <c r="EV313" s="323"/>
      <c r="EW313" s="323"/>
      <c r="EX313" s="323"/>
      <c r="EY313" s="323"/>
      <c r="EZ313" s="323"/>
      <c r="FA313" s="323"/>
      <c r="FB313" s="323"/>
      <c r="FC313" s="323"/>
    </row>
    <row r="314" spans="2:159" s="331" customFormat="1" x14ac:dyDescent="0.2">
      <c r="B314" s="247"/>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3"/>
      <c r="AM314" s="323"/>
      <c r="AN314" s="323"/>
      <c r="AO314" s="323"/>
      <c r="AP314" s="323"/>
      <c r="AQ314" s="323"/>
      <c r="AR314" s="323"/>
      <c r="AS314" s="323"/>
      <c r="AT314" s="323"/>
      <c r="AU314" s="323"/>
      <c r="AV314" s="323"/>
      <c r="AW314" s="323"/>
      <c r="AX314" s="323"/>
      <c r="AY314" s="323"/>
      <c r="AZ314" s="323"/>
      <c r="BA314" s="323"/>
      <c r="BB314" s="323"/>
      <c r="BC314" s="323"/>
      <c r="BD314" s="323"/>
      <c r="BE314" s="323"/>
      <c r="BF314" s="323"/>
      <c r="BG314" s="323"/>
      <c r="BH314" s="323"/>
      <c r="BI314" s="323"/>
      <c r="BJ314" s="323"/>
      <c r="BK314" s="323"/>
      <c r="BL314" s="323"/>
      <c r="BM314" s="323"/>
      <c r="BN314" s="323"/>
      <c r="BO314" s="323"/>
      <c r="BP314" s="323"/>
      <c r="BQ314" s="323"/>
      <c r="BR314" s="323"/>
      <c r="BS314" s="323"/>
      <c r="BT314" s="323"/>
      <c r="BU314" s="323"/>
      <c r="BV314" s="323"/>
      <c r="BW314" s="323"/>
      <c r="BX314" s="323"/>
      <c r="BY314" s="323"/>
      <c r="BZ314" s="323"/>
      <c r="CA314" s="323"/>
      <c r="CB314" s="323"/>
      <c r="CC314" s="323"/>
      <c r="CD314" s="323"/>
      <c r="CE314" s="323"/>
      <c r="CF314" s="323"/>
      <c r="CG314" s="323"/>
      <c r="CH314" s="323"/>
      <c r="CI314" s="323"/>
      <c r="CJ314" s="323"/>
      <c r="CK314" s="323"/>
      <c r="CL314" s="323"/>
      <c r="CM314" s="323"/>
      <c r="CN314" s="323"/>
      <c r="CO314" s="323"/>
      <c r="CP314" s="323"/>
      <c r="CQ314" s="323"/>
      <c r="CR314" s="323"/>
      <c r="CS314" s="323"/>
      <c r="CT314" s="323"/>
      <c r="CU314" s="323"/>
      <c r="CV314" s="323"/>
      <c r="CW314" s="323"/>
      <c r="CX314" s="323"/>
      <c r="CY314" s="323"/>
      <c r="CZ314" s="323"/>
      <c r="DA314" s="323"/>
      <c r="DB314" s="323"/>
      <c r="DC314" s="323"/>
      <c r="DD314" s="323"/>
      <c r="DE314" s="323"/>
      <c r="DF314" s="323"/>
      <c r="DG314" s="323"/>
      <c r="DH314" s="323"/>
      <c r="DI314" s="323"/>
      <c r="DJ314" s="323"/>
      <c r="DK314" s="323"/>
      <c r="DL314" s="323"/>
      <c r="DM314" s="323"/>
      <c r="DN314" s="323"/>
      <c r="DO314" s="323"/>
      <c r="DP314" s="323"/>
      <c r="DQ314" s="323"/>
      <c r="DR314" s="323"/>
      <c r="DS314" s="323"/>
      <c r="DT314" s="323"/>
      <c r="DU314" s="323"/>
      <c r="DV314" s="323"/>
      <c r="DW314" s="323"/>
      <c r="DX314" s="323"/>
      <c r="DY314" s="323"/>
      <c r="DZ314" s="323"/>
      <c r="EA314" s="323"/>
      <c r="EB314" s="323"/>
      <c r="EC314" s="323"/>
      <c r="ED314" s="323"/>
      <c r="EE314" s="323"/>
      <c r="EF314" s="323"/>
      <c r="EG314" s="323"/>
      <c r="EH314" s="323"/>
      <c r="EI314" s="323"/>
      <c r="EJ314" s="323"/>
      <c r="EK314" s="323"/>
      <c r="EL314" s="323"/>
      <c r="EM314" s="323"/>
      <c r="EN314" s="323"/>
      <c r="EO314" s="323"/>
      <c r="EP314" s="323"/>
      <c r="EQ314" s="323"/>
      <c r="ER314" s="323"/>
      <c r="ES314" s="323"/>
      <c r="ET314" s="323"/>
      <c r="EU314" s="323"/>
      <c r="EV314" s="323"/>
      <c r="EW314" s="323"/>
      <c r="EX314" s="323"/>
      <c r="EY314" s="323"/>
      <c r="EZ314" s="323"/>
      <c r="FA314" s="323"/>
      <c r="FB314" s="323"/>
      <c r="FC314" s="323"/>
    </row>
    <row r="315" spans="2:159" s="331" customFormat="1" x14ac:dyDescent="0.2">
      <c r="B315" s="247"/>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c r="AL315" s="323"/>
      <c r="AM315" s="323"/>
      <c r="AN315" s="323"/>
      <c r="AO315" s="323"/>
      <c r="AP315" s="323"/>
      <c r="AQ315" s="323"/>
      <c r="AR315" s="323"/>
      <c r="AS315" s="323"/>
      <c r="AT315" s="323"/>
      <c r="AU315" s="323"/>
      <c r="AV315" s="323"/>
      <c r="AW315" s="323"/>
      <c r="AX315" s="323"/>
      <c r="AY315" s="323"/>
      <c r="AZ315" s="323"/>
      <c r="BA315" s="323"/>
      <c r="BB315" s="323"/>
      <c r="BC315" s="323"/>
      <c r="BD315" s="323"/>
      <c r="BE315" s="323"/>
      <c r="BF315" s="323"/>
      <c r="BG315" s="323"/>
      <c r="BH315" s="323"/>
      <c r="BI315" s="323"/>
      <c r="BJ315" s="323"/>
      <c r="BK315" s="323"/>
      <c r="BL315" s="323"/>
      <c r="BM315" s="323"/>
      <c r="BN315" s="323"/>
      <c r="BO315" s="323"/>
      <c r="BP315" s="323"/>
      <c r="BQ315" s="323"/>
      <c r="BR315" s="323"/>
      <c r="BS315" s="323"/>
      <c r="BT315" s="323"/>
      <c r="BU315" s="323"/>
      <c r="BV315" s="323"/>
      <c r="BW315" s="323"/>
      <c r="BX315" s="323"/>
      <c r="BY315" s="323"/>
      <c r="BZ315" s="323"/>
      <c r="CA315" s="323"/>
      <c r="CB315" s="323"/>
      <c r="CC315" s="323"/>
      <c r="CD315" s="323"/>
      <c r="CE315" s="323"/>
      <c r="CF315" s="323"/>
      <c r="CG315" s="323"/>
      <c r="CH315" s="323"/>
      <c r="CI315" s="323"/>
      <c r="CJ315" s="323"/>
      <c r="CK315" s="323"/>
      <c r="CL315" s="323"/>
      <c r="CM315" s="323"/>
      <c r="CN315" s="323"/>
      <c r="CO315" s="323"/>
      <c r="CP315" s="323"/>
      <c r="CQ315" s="323"/>
      <c r="CR315" s="323"/>
      <c r="CS315" s="323"/>
      <c r="CT315" s="323"/>
      <c r="CU315" s="323"/>
      <c r="CV315" s="323"/>
      <c r="CW315" s="323"/>
      <c r="CX315" s="323"/>
      <c r="CY315" s="323"/>
      <c r="CZ315" s="323"/>
      <c r="DA315" s="323"/>
      <c r="DB315" s="323"/>
      <c r="DC315" s="323"/>
      <c r="DD315" s="323"/>
      <c r="DE315" s="323"/>
      <c r="DF315" s="323"/>
      <c r="DG315" s="323"/>
      <c r="DH315" s="323"/>
      <c r="DI315" s="323"/>
      <c r="DJ315" s="323"/>
      <c r="DK315" s="323"/>
      <c r="DL315" s="323"/>
      <c r="DM315" s="323"/>
      <c r="DN315" s="323"/>
      <c r="DO315" s="323"/>
      <c r="DP315" s="323"/>
      <c r="DQ315" s="323"/>
      <c r="DR315" s="323"/>
      <c r="DS315" s="323"/>
      <c r="DT315" s="323"/>
      <c r="DU315" s="323"/>
      <c r="DV315" s="323"/>
      <c r="DW315" s="323"/>
      <c r="DX315" s="323"/>
      <c r="DY315" s="323"/>
      <c r="DZ315" s="323"/>
      <c r="EA315" s="323"/>
      <c r="EB315" s="323"/>
      <c r="EC315" s="323"/>
      <c r="ED315" s="323"/>
      <c r="EE315" s="323"/>
      <c r="EF315" s="323"/>
      <c r="EG315" s="323"/>
      <c r="EH315" s="323"/>
      <c r="EI315" s="323"/>
      <c r="EJ315" s="323"/>
      <c r="EK315" s="323"/>
      <c r="EL315" s="323"/>
      <c r="EM315" s="323"/>
      <c r="EN315" s="323"/>
      <c r="EO315" s="323"/>
      <c r="EP315" s="323"/>
      <c r="EQ315" s="323"/>
      <c r="ER315" s="323"/>
      <c r="ES315" s="323"/>
      <c r="ET315" s="323"/>
      <c r="EU315" s="323"/>
      <c r="EV315" s="323"/>
      <c r="EW315" s="323"/>
      <c r="EX315" s="323"/>
      <c r="EY315" s="323"/>
      <c r="EZ315" s="323"/>
      <c r="FA315" s="323"/>
      <c r="FB315" s="323"/>
      <c r="FC315" s="323"/>
    </row>
    <row r="316" spans="2:159" s="331" customFormat="1" x14ac:dyDescent="0.2">
      <c r="B316" s="247"/>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c r="AL316" s="323"/>
      <c r="AM316" s="323"/>
      <c r="AN316" s="323"/>
      <c r="AO316" s="323"/>
      <c r="AP316" s="323"/>
      <c r="AQ316" s="323"/>
      <c r="AR316" s="323"/>
      <c r="AS316" s="323"/>
      <c r="AT316" s="323"/>
      <c r="AU316" s="323"/>
      <c r="AV316" s="323"/>
      <c r="AW316" s="323"/>
      <c r="AX316" s="323"/>
      <c r="AY316" s="323"/>
      <c r="AZ316" s="323"/>
      <c r="BA316" s="323"/>
      <c r="BB316" s="323"/>
      <c r="BC316" s="323"/>
      <c r="BD316" s="323"/>
      <c r="BE316" s="323"/>
      <c r="BF316" s="323"/>
      <c r="BG316" s="323"/>
      <c r="BH316" s="323"/>
      <c r="BI316" s="323"/>
      <c r="BJ316" s="323"/>
      <c r="BK316" s="323"/>
      <c r="BL316" s="323"/>
      <c r="BM316" s="323"/>
      <c r="BN316" s="323"/>
      <c r="BO316" s="323"/>
      <c r="BP316" s="323"/>
      <c r="BQ316" s="323"/>
      <c r="BR316" s="323"/>
      <c r="BS316" s="323"/>
      <c r="BT316" s="323"/>
      <c r="BU316" s="323"/>
      <c r="BV316" s="323"/>
      <c r="BW316" s="323"/>
      <c r="BX316" s="323"/>
      <c r="BY316" s="323"/>
      <c r="BZ316" s="323"/>
      <c r="CA316" s="323"/>
      <c r="CB316" s="323"/>
      <c r="CC316" s="323"/>
      <c r="CD316" s="323"/>
      <c r="CE316" s="323"/>
      <c r="CF316" s="323"/>
      <c r="CG316" s="323"/>
      <c r="CH316" s="323"/>
      <c r="CI316" s="323"/>
      <c r="CJ316" s="323"/>
      <c r="CK316" s="323"/>
      <c r="CL316" s="323"/>
      <c r="CM316" s="323"/>
      <c r="CN316" s="323"/>
      <c r="CO316" s="323"/>
      <c r="CP316" s="323"/>
      <c r="CQ316" s="323"/>
      <c r="CR316" s="323"/>
      <c r="CS316" s="323"/>
      <c r="CT316" s="323"/>
      <c r="CU316" s="323"/>
      <c r="CV316" s="323"/>
      <c r="CW316" s="323"/>
      <c r="CX316" s="323"/>
      <c r="CY316" s="323"/>
      <c r="CZ316" s="323"/>
      <c r="DA316" s="323"/>
      <c r="DB316" s="323"/>
      <c r="DC316" s="323"/>
      <c r="DD316" s="323"/>
      <c r="DE316" s="323"/>
      <c r="DF316" s="323"/>
      <c r="DG316" s="323"/>
      <c r="DH316" s="323"/>
      <c r="DI316" s="323"/>
      <c r="DJ316" s="323"/>
      <c r="DK316" s="323"/>
      <c r="DL316" s="323"/>
      <c r="DM316" s="323"/>
      <c r="DN316" s="323"/>
      <c r="DO316" s="323"/>
      <c r="DP316" s="323"/>
      <c r="DQ316" s="323"/>
      <c r="DR316" s="323"/>
      <c r="DS316" s="323"/>
      <c r="DT316" s="323"/>
      <c r="DU316" s="323"/>
      <c r="DV316" s="323"/>
      <c r="DW316" s="323"/>
      <c r="DX316" s="323"/>
      <c r="DY316" s="323"/>
      <c r="DZ316" s="323"/>
      <c r="EA316" s="323"/>
      <c r="EB316" s="323"/>
      <c r="EC316" s="323"/>
      <c r="ED316" s="323"/>
      <c r="EE316" s="323"/>
      <c r="EF316" s="323"/>
      <c r="EG316" s="323"/>
      <c r="EH316" s="323"/>
      <c r="EI316" s="323"/>
      <c r="EJ316" s="323"/>
      <c r="EK316" s="323"/>
      <c r="EL316" s="323"/>
      <c r="EM316" s="323"/>
      <c r="EN316" s="323"/>
      <c r="EO316" s="323"/>
      <c r="EP316" s="323"/>
      <c r="EQ316" s="323"/>
      <c r="ER316" s="323"/>
      <c r="ES316" s="323"/>
      <c r="ET316" s="323"/>
      <c r="EU316" s="323"/>
      <c r="EV316" s="323"/>
      <c r="EW316" s="323"/>
      <c r="EX316" s="323"/>
      <c r="EY316" s="323"/>
      <c r="EZ316" s="323"/>
      <c r="FA316" s="323"/>
      <c r="FB316" s="323"/>
      <c r="FC316" s="323"/>
    </row>
    <row r="317" spans="2:159" s="331" customFormat="1" x14ac:dyDescent="0.2">
      <c r="B317" s="247"/>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c r="AL317" s="323"/>
      <c r="AM317" s="323"/>
      <c r="AN317" s="323"/>
      <c r="AO317" s="323"/>
      <c r="AP317" s="323"/>
      <c r="AQ317" s="323"/>
      <c r="AR317" s="323"/>
      <c r="AS317" s="323"/>
      <c r="AT317" s="323"/>
      <c r="AU317" s="323"/>
      <c r="AV317" s="323"/>
      <c r="AW317" s="323"/>
      <c r="AX317" s="323"/>
      <c r="AY317" s="323"/>
      <c r="AZ317" s="323"/>
      <c r="BA317" s="323"/>
      <c r="BB317" s="323"/>
      <c r="BC317" s="323"/>
      <c r="BD317" s="323"/>
      <c r="BE317" s="323"/>
      <c r="BF317" s="323"/>
      <c r="BG317" s="323"/>
      <c r="BH317" s="323"/>
      <c r="BI317" s="323"/>
      <c r="BJ317" s="323"/>
      <c r="BK317" s="323"/>
      <c r="BL317" s="323"/>
      <c r="BM317" s="323"/>
      <c r="BN317" s="323"/>
      <c r="BO317" s="323"/>
      <c r="BP317" s="323"/>
      <c r="BQ317" s="323"/>
      <c r="BR317" s="323"/>
      <c r="BS317" s="323"/>
      <c r="BT317" s="323"/>
      <c r="BU317" s="323"/>
      <c r="BV317" s="323"/>
      <c r="BW317" s="323"/>
      <c r="BX317" s="323"/>
      <c r="BY317" s="323"/>
      <c r="BZ317" s="323"/>
      <c r="CA317" s="323"/>
      <c r="CB317" s="323"/>
      <c r="CC317" s="323"/>
      <c r="CD317" s="323"/>
      <c r="CE317" s="323"/>
      <c r="CF317" s="323"/>
      <c r="CG317" s="323"/>
      <c r="CH317" s="323"/>
      <c r="CI317" s="323"/>
      <c r="CJ317" s="323"/>
      <c r="CK317" s="323"/>
      <c r="CL317" s="323"/>
      <c r="CM317" s="323"/>
      <c r="CN317" s="323"/>
      <c r="CO317" s="323"/>
      <c r="CP317" s="323"/>
      <c r="CQ317" s="323"/>
      <c r="CR317" s="323"/>
      <c r="CS317" s="323"/>
      <c r="CT317" s="323"/>
      <c r="CU317" s="323"/>
      <c r="CV317" s="323"/>
      <c r="CW317" s="323"/>
      <c r="CX317" s="323"/>
      <c r="CY317" s="323"/>
      <c r="CZ317" s="323"/>
      <c r="DA317" s="323"/>
      <c r="DB317" s="323"/>
      <c r="DC317" s="323"/>
      <c r="DD317" s="323"/>
      <c r="DE317" s="323"/>
      <c r="DF317" s="323"/>
      <c r="DG317" s="323"/>
      <c r="DH317" s="323"/>
      <c r="DI317" s="323"/>
      <c r="DJ317" s="323"/>
      <c r="DK317" s="323"/>
      <c r="DL317" s="323"/>
      <c r="DM317" s="323"/>
      <c r="DN317" s="323"/>
      <c r="DO317" s="323"/>
      <c r="DP317" s="323"/>
      <c r="DQ317" s="323"/>
      <c r="DR317" s="323"/>
      <c r="DS317" s="323"/>
      <c r="DT317" s="323"/>
      <c r="DU317" s="323"/>
      <c r="DV317" s="323"/>
      <c r="DW317" s="323"/>
      <c r="DX317" s="323"/>
      <c r="DY317" s="323"/>
      <c r="DZ317" s="323"/>
      <c r="EA317" s="323"/>
      <c r="EB317" s="323"/>
      <c r="EC317" s="323"/>
      <c r="ED317" s="323"/>
      <c r="EE317" s="323"/>
      <c r="EF317" s="323"/>
      <c r="EG317" s="323"/>
      <c r="EH317" s="323"/>
      <c r="EI317" s="323"/>
      <c r="EJ317" s="323"/>
      <c r="EK317" s="323"/>
      <c r="EL317" s="323"/>
      <c r="EM317" s="323"/>
      <c r="EN317" s="323"/>
      <c r="EO317" s="323"/>
      <c r="EP317" s="323"/>
      <c r="EQ317" s="323"/>
      <c r="ER317" s="323"/>
      <c r="ES317" s="323"/>
      <c r="ET317" s="323"/>
      <c r="EU317" s="323"/>
      <c r="EV317" s="323"/>
      <c r="EW317" s="323"/>
      <c r="EX317" s="323"/>
      <c r="EY317" s="323"/>
      <c r="EZ317" s="323"/>
      <c r="FA317" s="323"/>
      <c r="FB317" s="323"/>
      <c r="FC317" s="323"/>
    </row>
    <row r="318" spans="2:159" s="331" customFormat="1" x14ac:dyDescent="0.2">
      <c r="B318" s="247"/>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c r="AL318" s="323"/>
      <c r="AM318" s="323"/>
      <c r="AN318" s="323"/>
      <c r="AO318" s="323"/>
      <c r="AP318" s="323"/>
      <c r="AQ318" s="323"/>
      <c r="AR318" s="323"/>
      <c r="AS318" s="323"/>
      <c r="AT318" s="323"/>
      <c r="AU318" s="323"/>
      <c r="AV318" s="323"/>
      <c r="AW318" s="323"/>
      <c r="AX318" s="323"/>
      <c r="AY318" s="323"/>
      <c r="AZ318" s="323"/>
      <c r="BA318" s="323"/>
      <c r="BB318" s="323"/>
      <c r="BC318" s="323"/>
      <c r="BD318" s="323"/>
      <c r="BE318" s="323"/>
      <c r="BF318" s="323"/>
      <c r="BG318" s="323"/>
      <c r="BH318" s="323"/>
      <c r="BI318" s="323"/>
      <c r="BJ318" s="323"/>
      <c r="BK318" s="323"/>
      <c r="BL318" s="323"/>
      <c r="BM318" s="323"/>
      <c r="BN318" s="323"/>
      <c r="BO318" s="323"/>
      <c r="BP318" s="323"/>
      <c r="BQ318" s="323"/>
      <c r="BR318" s="323"/>
      <c r="BS318" s="323"/>
      <c r="BT318" s="323"/>
      <c r="BU318" s="323"/>
      <c r="BV318" s="323"/>
      <c r="BW318" s="323"/>
      <c r="BX318" s="323"/>
      <c r="BY318" s="323"/>
      <c r="BZ318" s="323"/>
      <c r="CA318" s="323"/>
      <c r="CB318" s="323"/>
      <c r="CC318" s="323"/>
      <c r="CD318" s="323"/>
      <c r="CE318" s="323"/>
      <c r="CF318" s="323"/>
      <c r="CG318" s="323"/>
      <c r="CH318" s="323"/>
      <c r="CI318" s="323"/>
      <c r="CJ318" s="323"/>
      <c r="CK318" s="323"/>
      <c r="CL318" s="323"/>
      <c r="CM318" s="323"/>
      <c r="CN318" s="323"/>
      <c r="CO318" s="323"/>
      <c r="CP318" s="323"/>
      <c r="CQ318" s="323"/>
      <c r="CR318" s="323"/>
      <c r="CS318" s="323"/>
      <c r="CT318" s="323"/>
      <c r="CU318" s="323"/>
      <c r="CV318" s="323"/>
      <c r="CW318" s="323"/>
      <c r="CX318" s="323"/>
      <c r="CY318" s="323"/>
      <c r="CZ318" s="323"/>
      <c r="DA318" s="323"/>
      <c r="DB318" s="323"/>
      <c r="DC318" s="323"/>
      <c r="DD318" s="323"/>
      <c r="DE318" s="323"/>
      <c r="DF318" s="323"/>
      <c r="DG318" s="323"/>
      <c r="DH318" s="323"/>
      <c r="DI318" s="323"/>
      <c r="DJ318" s="323"/>
      <c r="DK318" s="323"/>
      <c r="DL318" s="323"/>
      <c r="DM318" s="323"/>
      <c r="DN318" s="323"/>
      <c r="DO318" s="323"/>
      <c r="DP318" s="323"/>
      <c r="DQ318" s="323"/>
      <c r="DR318" s="323"/>
      <c r="DS318" s="323"/>
      <c r="DT318" s="323"/>
      <c r="DU318" s="323"/>
      <c r="DV318" s="323"/>
      <c r="DW318" s="323"/>
      <c r="DX318" s="323"/>
      <c r="DY318" s="323"/>
      <c r="DZ318" s="323"/>
      <c r="EA318" s="323"/>
      <c r="EB318" s="323"/>
      <c r="EC318" s="323"/>
      <c r="ED318" s="323"/>
      <c r="EE318" s="323"/>
      <c r="EF318" s="323"/>
      <c r="EG318" s="323"/>
      <c r="EH318" s="323"/>
      <c r="EI318" s="323"/>
      <c r="EJ318" s="323"/>
      <c r="EK318" s="323"/>
      <c r="EL318" s="323"/>
      <c r="EM318" s="323"/>
      <c r="EN318" s="323"/>
      <c r="EO318" s="323"/>
      <c r="EP318" s="323"/>
      <c r="EQ318" s="323"/>
      <c r="ER318" s="323"/>
      <c r="ES318" s="323"/>
      <c r="ET318" s="323"/>
      <c r="EU318" s="323"/>
      <c r="EV318" s="323"/>
      <c r="EW318" s="323"/>
      <c r="EX318" s="323"/>
      <c r="EY318" s="323"/>
      <c r="EZ318" s="323"/>
      <c r="FA318" s="323"/>
      <c r="FB318" s="323"/>
      <c r="FC318" s="323"/>
    </row>
    <row r="319" spans="2:159" s="331" customFormat="1" x14ac:dyDescent="0.2">
      <c r="B319" s="247"/>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c r="AL319" s="323"/>
      <c r="AM319" s="323"/>
      <c r="AN319" s="323"/>
      <c r="AO319" s="323"/>
      <c r="AP319" s="323"/>
      <c r="AQ319" s="323"/>
      <c r="AR319" s="323"/>
      <c r="AS319" s="323"/>
      <c r="AT319" s="323"/>
      <c r="AU319" s="323"/>
      <c r="AV319" s="323"/>
      <c r="AW319" s="323"/>
      <c r="AX319" s="323"/>
      <c r="AY319" s="323"/>
      <c r="AZ319" s="323"/>
      <c r="BA319" s="323"/>
      <c r="BB319" s="323"/>
      <c r="BC319" s="323"/>
      <c r="BD319" s="323"/>
      <c r="BE319" s="323"/>
      <c r="BF319" s="323"/>
      <c r="BG319" s="323"/>
      <c r="BH319" s="323"/>
      <c r="BI319" s="323"/>
      <c r="BJ319" s="323"/>
      <c r="BK319" s="323"/>
      <c r="BL319" s="323"/>
      <c r="BM319" s="323"/>
      <c r="BN319" s="323"/>
      <c r="BO319" s="323"/>
      <c r="BP319" s="323"/>
      <c r="BQ319" s="323"/>
      <c r="BR319" s="323"/>
      <c r="BS319" s="323"/>
      <c r="BT319" s="323"/>
      <c r="BU319" s="323"/>
      <c r="BV319" s="323"/>
      <c r="BW319" s="323"/>
      <c r="BX319" s="323"/>
      <c r="BY319" s="323"/>
      <c r="BZ319" s="323"/>
      <c r="CA319" s="323"/>
      <c r="CB319" s="323"/>
      <c r="CC319" s="323"/>
      <c r="CD319" s="323"/>
      <c r="CE319" s="323"/>
      <c r="CF319" s="323"/>
      <c r="CG319" s="323"/>
      <c r="CH319" s="323"/>
      <c r="CI319" s="323"/>
      <c r="CJ319" s="323"/>
      <c r="CK319" s="323"/>
      <c r="CL319" s="323"/>
      <c r="CM319" s="323"/>
      <c r="CN319" s="323"/>
      <c r="CO319" s="323"/>
      <c r="CP319" s="323"/>
      <c r="CQ319" s="323"/>
      <c r="CR319" s="323"/>
      <c r="CS319" s="323"/>
      <c r="CT319" s="323"/>
      <c r="CU319" s="323"/>
      <c r="CV319" s="323"/>
      <c r="CW319" s="323"/>
      <c r="CX319" s="323"/>
      <c r="CY319" s="323"/>
      <c r="CZ319" s="323"/>
      <c r="DA319" s="323"/>
      <c r="DB319" s="323"/>
      <c r="DC319" s="323"/>
      <c r="DD319" s="323"/>
      <c r="DE319" s="323"/>
      <c r="DF319" s="323"/>
      <c r="DG319" s="323"/>
      <c r="DH319" s="323"/>
      <c r="DI319" s="323"/>
      <c r="DJ319" s="323"/>
      <c r="DK319" s="323"/>
      <c r="DL319" s="323"/>
      <c r="DM319" s="323"/>
      <c r="DN319" s="323"/>
      <c r="DO319" s="323"/>
      <c r="DP319" s="323"/>
      <c r="DQ319" s="323"/>
      <c r="DR319" s="323"/>
      <c r="DS319" s="323"/>
      <c r="DT319" s="323"/>
      <c r="DU319" s="323"/>
      <c r="DV319" s="323"/>
      <c r="DW319" s="323"/>
      <c r="DX319" s="323"/>
      <c r="DY319" s="323"/>
      <c r="DZ319" s="323"/>
      <c r="EA319" s="323"/>
      <c r="EB319" s="323"/>
      <c r="EC319" s="323"/>
      <c r="ED319" s="323"/>
      <c r="EE319" s="323"/>
      <c r="EF319" s="323"/>
      <c r="EG319" s="323"/>
      <c r="EH319" s="323"/>
      <c r="EI319" s="323"/>
      <c r="EJ319" s="323"/>
      <c r="EK319" s="323"/>
      <c r="EL319" s="323"/>
      <c r="EM319" s="323"/>
      <c r="EN319" s="323"/>
      <c r="EO319" s="323"/>
      <c r="EP319" s="323"/>
      <c r="EQ319" s="323"/>
      <c r="ER319" s="323"/>
      <c r="ES319" s="323"/>
      <c r="ET319" s="323"/>
      <c r="EU319" s="323"/>
      <c r="EV319" s="323"/>
      <c r="EW319" s="323"/>
      <c r="EX319" s="323"/>
      <c r="EY319" s="323"/>
      <c r="EZ319" s="323"/>
      <c r="FA319" s="323"/>
      <c r="FB319" s="323"/>
      <c r="FC319" s="323"/>
    </row>
    <row r="320" spans="2:159" s="331" customFormat="1" x14ac:dyDescent="0.2">
      <c r="B320" s="247"/>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c r="AU320" s="323"/>
      <c r="AV320" s="323"/>
      <c r="AW320" s="323"/>
      <c r="AX320" s="323"/>
      <c r="AY320" s="323"/>
      <c r="AZ320" s="323"/>
      <c r="BA320" s="323"/>
      <c r="BB320" s="323"/>
      <c r="BC320" s="323"/>
      <c r="BD320" s="323"/>
      <c r="BE320" s="323"/>
      <c r="BF320" s="323"/>
      <c r="BG320" s="323"/>
      <c r="BH320" s="323"/>
      <c r="BI320" s="323"/>
      <c r="BJ320" s="323"/>
      <c r="BK320" s="323"/>
      <c r="BL320" s="323"/>
      <c r="BM320" s="323"/>
      <c r="BN320" s="323"/>
      <c r="BO320" s="323"/>
      <c r="BP320" s="323"/>
      <c r="BQ320" s="323"/>
      <c r="BR320" s="323"/>
      <c r="BS320" s="323"/>
      <c r="BT320" s="323"/>
      <c r="BU320" s="323"/>
      <c r="BV320" s="323"/>
      <c r="BW320" s="323"/>
      <c r="BX320" s="323"/>
      <c r="BY320" s="323"/>
      <c r="BZ320" s="323"/>
      <c r="CA320" s="323"/>
      <c r="CB320" s="323"/>
      <c r="CC320" s="323"/>
      <c r="CD320" s="323"/>
      <c r="CE320" s="323"/>
      <c r="CF320" s="323"/>
      <c r="CG320" s="323"/>
      <c r="CH320" s="323"/>
      <c r="CI320" s="323"/>
      <c r="CJ320" s="323"/>
      <c r="CK320" s="323"/>
      <c r="CL320" s="323"/>
      <c r="CM320" s="323"/>
      <c r="CN320" s="323"/>
      <c r="CO320" s="323"/>
      <c r="CP320" s="323"/>
      <c r="CQ320" s="323"/>
      <c r="CR320" s="323"/>
      <c r="CS320" s="323"/>
      <c r="CT320" s="323"/>
      <c r="CU320" s="323"/>
      <c r="CV320" s="323"/>
      <c r="CW320" s="323"/>
      <c r="CX320" s="323"/>
      <c r="CY320" s="323"/>
      <c r="CZ320" s="323"/>
      <c r="DA320" s="323"/>
      <c r="DB320" s="323"/>
      <c r="DC320" s="323"/>
      <c r="DD320" s="323"/>
      <c r="DE320" s="323"/>
      <c r="DF320" s="323"/>
      <c r="DG320" s="323"/>
      <c r="DH320" s="323"/>
      <c r="DI320" s="323"/>
      <c r="DJ320" s="323"/>
      <c r="DK320" s="323"/>
      <c r="DL320" s="323"/>
      <c r="DM320" s="323"/>
      <c r="DN320" s="323"/>
      <c r="DO320" s="323"/>
      <c r="DP320" s="323"/>
      <c r="DQ320" s="323"/>
      <c r="DR320" s="323"/>
      <c r="DS320" s="323"/>
      <c r="DT320" s="323"/>
      <c r="DU320" s="323"/>
      <c r="DV320" s="323"/>
      <c r="DW320" s="323"/>
      <c r="DX320" s="323"/>
      <c r="DY320" s="323"/>
      <c r="DZ320" s="323"/>
      <c r="EA320" s="323"/>
      <c r="EB320" s="323"/>
      <c r="EC320" s="323"/>
      <c r="ED320" s="323"/>
      <c r="EE320" s="323"/>
      <c r="EF320" s="323"/>
      <c r="EG320" s="323"/>
      <c r="EH320" s="323"/>
      <c r="EI320" s="323"/>
      <c r="EJ320" s="323"/>
      <c r="EK320" s="323"/>
      <c r="EL320" s="323"/>
      <c r="EM320" s="323"/>
      <c r="EN320" s="323"/>
      <c r="EO320" s="323"/>
      <c r="EP320" s="323"/>
      <c r="EQ320" s="323"/>
      <c r="ER320" s="323"/>
      <c r="ES320" s="323"/>
      <c r="ET320" s="323"/>
      <c r="EU320" s="323"/>
      <c r="EV320" s="323"/>
      <c r="EW320" s="323"/>
      <c r="EX320" s="323"/>
      <c r="EY320" s="323"/>
      <c r="EZ320" s="323"/>
      <c r="FA320" s="323"/>
      <c r="FB320" s="323"/>
      <c r="FC320" s="323"/>
    </row>
    <row r="321" spans="2:159" s="331" customFormat="1" x14ac:dyDescent="0.2">
      <c r="B321" s="247"/>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3"/>
      <c r="AY321" s="323"/>
      <c r="AZ321" s="323"/>
      <c r="BA321" s="323"/>
      <c r="BB321" s="323"/>
      <c r="BC321" s="323"/>
      <c r="BD321" s="323"/>
      <c r="BE321" s="323"/>
      <c r="BF321" s="323"/>
      <c r="BG321" s="323"/>
      <c r="BH321" s="323"/>
      <c r="BI321" s="323"/>
      <c r="BJ321" s="323"/>
      <c r="BK321" s="323"/>
      <c r="BL321" s="323"/>
      <c r="BM321" s="323"/>
      <c r="BN321" s="323"/>
      <c r="BO321" s="323"/>
      <c r="BP321" s="323"/>
      <c r="BQ321" s="323"/>
      <c r="BR321" s="323"/>
      <c r="BS321" s="323"/>
      <c r="BT321" s="323"/>
      <c r="BU321" s="323"/>
      <c r="BV321" s="323"/>
      <c r="BW321" s="323"/>
      <c r="BX321" s="323"/>
      <c r="BY321" s="323"/>
      <c r="BZ321" s="323"/>
      <c r="CA321" s="323"/>
      <c r="CB321" s="323"/>
      <c r="CC321" s="323"/>
      <c r="CD321" s="323"/>
      <c r="CE321" s="323"/>
      <c r="CF321" s="323"/>
      <c r="CG321" s="323"/>
      <c r="CH321" s="323"/>
      <c r="CI321" s="323"/>
      <c r="CJ321" s="323"/>
      <c r="CK321" s="323"/>
      <c r="CL321" s="323"/>
      <c r="CM321" s="323"/>
      <c r="CN321" s="323"/>
      <c r="CO321" s="323"/>
      <c r="CP321" s="323"/>
      <c r="CQ321" s="323"/>
      <c r="CR321" s="323"/>
      <c r="CS321" s="323"/>
      <c r="CT321" s="323"/>
      <c r="CU321" s="323"/>
      <c r="CV321" s="323"/>
      <c r="CW321" s="323"/>
      <c r="CX321" s="323"/>
      <c r="CY321" s="323"/>
      <c r="CZ321" s="323"/>
      <c r="DA321" s="323"/>
      <c r="DB321" s="323"/>
      <c r="DC321" s="323"/>
      <c r="DD321" s="323"/>
      <c r="DE321" s="323"/>
      <c r="DF321" s="323"/>
      <c r="DG321" s="323"/>
      <c r="DH321" s="323"/>
      <c r="DI321" s="323"/>
      <c r="DJ321" s="323"/>
      <c r="DK321" s="323"/>
      <c r="DL321" s="323"/>
      <c r="DM321" s="323"/>
      <c r="DN321" s="323"/>
      <c r="DO321" s="323"/>
      <c r="DP321" s="323"/>
      <c r="DQ321" s="323"/>
      <c r="DR321" s="323"/>
      <c r="DS321" s="323"/>
      <c r="DT321" s="323"/>
      <c r="DU321" s="323"/>
      <c r="DV321" s="323"/>
      <c r="DW321" s="323"/>
      <c r="DX321" s="323"/>
      <c r="DY321" s="323"/>
      <c r="DZ321" s="323"/>
      <c r="EA321" s="323"/>
      <c r="EB321" s="323"/>
      <c r="EC321" s="323"/>
      <c r="ED321" s="323"/>
      <c r="EE321" s="323"/>
      <c r="EF321" s="323"/>
      <c r="EG321" s="323"/>
      <c r="EH321" s="323"/>
      <c r="EI321" s="323"/>
      <c r="EJ321" s="323"/>
      <c r="EK321" s="323"/>
      <c r="EL321" s="323"/>
      <c r="EM321" s="323"/>
      <c r="EN321" s="323"/>
      <c r="EO321" s="323"/>
      <c r="EP321" s="323"/>
      <c r="EQ321" s="323"/>
      <c r="ER321" s="323"/>
      <c r="ES321" s="323"/>
      <c r="ET321" s="323"/>
      <c r="EU321" s="323"/>
      <c r="EV321" s="323"/>
      <c r="EW321" s="323"/>
      <c r="EX321" s="323"/>
      <c r="EY321" s="323"/>
      <c r="EZ321" s="323"/>
      <c r="FA321" s="323"/>
      <c r="FB321" s="323"/>
      <c r="FC321" s="323"/>
    </row>
    <row r="322" spans="2:159" s="331" customFormat="1" x14ac:dyDescent="0.2">
      <c r="B322" s="247"/>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c r="AL322" s="323"/>
      <c r="AM322" s="323"/>
      <c r="AN322" s="323"/>
      <c r="AO322" s="323"/>
      <c r="AP322" s="323"/>
      <c r="AQ322" s="323"/>
      <c r="AR322" s="323"/>
      <c r="AS322" s="323"/>
      <c r="AT322" s="323"/>
      <c r="AU322" s="323"/>
      <c r="AV322" s="323"/>
      <c r="AW322" s="323"/>
      <c r="AX322" s="323"/>
      <c r="AY322" s="323"/>
      <c r="AZ322" s="323"/>
      <c r="BA322" s="323"/>
      <c r="BB322" s="323"/>
      <c r="BC322" s="323"/>
      <c r="BD322" s="323"/>
      <c r="BE322" s="323"/>
      <c r="BF322" s="323"/>
      <c r="BG322" s="323"/>
      <c r="BH322" s="323"/>
      <c r="BI322" s="323"/>
      <c r="BJ322" s="323"/>
      <c r="BK322" s="323"/>
      <c r="BL322" s="323"/>
      <c r="BM322" s="323"/>
      <c r="BN322" s="323"/>
      <c r="BO322" s="323"/>
      <c r="BP322" s="323"/>
      <c r="BQ322" s="323"/>
      <c r="BR322" s="323"/>
      <c r="BS322" s="323"/>
      <c r="BT322" s="323"/>
      <c r="BU322" s="323"/>
      <c r="BV322" s="323"/>
      <c r="BW322" s="323"/>
      <c r="BX322" s="323"/>
      <c r="BY322" s="323"/>
      <c r="BZ322" s="323"/>
      <c r="CA322" s="323"/>
      <c r="CB322" s="323"/>
      <c r="CC322" s="323"/>
      <c r="CD322" s="323"/>
      <c r="CE322" s="323"/>
      <c r="CF322" s="323"/>
      <c r="CG322" s="323"/>
      <c r="CH322" s="323"/>
      <c r="CI322" s="323"/>
      <c r="CJ322" s="323"/>
      <c r="CK322" s="323"/>
      <c r="CL322" s="323"/>
      <c r="CM322" s="323"/>
      <c r="CN322" s="323"/>
      <c r="CO322" s="323"/>
      <c r="CP322" s="323"/>
      <c r="CQ322" s="323"/>
      <c r="CR322" s="323"/>
      <c r="CS322" s="323"/>
      <c r="CT322" s="323"/>
      <c r="CU322" s="323"/>
      <c r="CV322" s="323"/>
      <c r="CW322" s="323"/>
      <c r="CX322" s="323"/>
      <c r="CY322" s="323"/>
      <c r="CZ322" s="323"/>
      <c r="DA322" s="323"/>
      <c r="DB322" s="323"/>
      <c r="DC322" s="323"/>
      <c r="DD322" s="323"/>
      <c r="DE322" s="323"/>
      <c r="DF322" s="323"/>
      <c r="DG322" s="323"/>
      <c r="DH322" s="323"/>
      <c r="DI322" s="323"/>
      <c r="DJ322" s="323"/>
      <c r="DK322" s="323"/>
      <c r="DL322" s="323"/>
      <c r="DM322" s="323"/>
      <c r="DN322" s="323"/>
      <c r="DO322" s="323"/>
      <c r="DP322" s="323"/>
      <c r="DQ322" s="323"/>
      <c r="DR322" s="323"/>
      <c r="DS322" s="323"/>
      <c r="DT322" s="323"/>
      <c r="DU322" s="323"/>
      <c r="DV322" s="323"/>
      <c r="DW322" s="323"/>
      <c r="DX322" s="323"/>
      <c r="DY322" s="323"/>
      <c r="DZ322" s="323"/>
      <c r="EA322" s="323"/>
      <c r="EB322" s="323"/>
      <c r="EC322" s="323"/>
      <c r="ED322" s="323"/>
      <c r="EE322" s="323"/>
      <c r="EF322" s="323"/>
      <c r="EG322" s="323"/>
      <c r="EH322" s="323"/>
      <c r="EI322" s="323"/>
      <c r="EJ322" s="323"/>
      <c r="EK322" s="323"/>
      <c r="EL322" s="323"/>
      <c r="EM322" s="323"/>
      <c r="EN322" s="323"/>
      <c r="EO322" s="323"/>
      <c r="EP322" s="323"/>
      <c r="EQ322" s="323"/>
      <c r="ER322" s="323"/>
      <c r="ES322" s="323"/>
      <c r="ET322" s="323"/>
      <c r="EU322" s="323"/>
      <c r="EV322" s="323"/>
      <c r="EW322" s="323"/>
      <c r="EX322" s="323"/>
      <c r="EY322" s="323"/>
      <c r="EZ322" s="323"/>
      <c r="FA322" s="323"/>
      <c r="FB322" s="323"/>
      <c r="FC322" s="323"/>
    </row>
    <row r="323" spans="2:159" s="331" customFormat="1" x14ac:dyDescent="0.2">
      <c r="B323" s="247"/>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c r="AL323" s="323"/>
      <c r="AM323" s="323"/>
      <c r="AN323" s="323"/>
      <c r="AO323" s="323"/>
      <c r="AP323" s="323"/>
      <c r="AQ323" s="323"/>
      <c r="AR323" s="323"/>
      <c r="AS323" s="323"/>
      <c r="AT323" s="323"/>
      <c r="AU323" s="323"/>
      <c r="AV323" s="323"/>
      <c r="AW323" s="323"/>
      <c r="AX323" s="323"/>
      <c r="AY323" s="323"/>
      <c r="AZ323" s="323"/>
      <c r="BA323" s="323"/>
      <c r="BB323" s="323"/>
      <c r="BC323" s="323"/>
      <c r="BD323" s="323"/>
      <c r="BE323" s="323"/>
      <c r="BF323" s="323"/>
      <c r="BG323" s="323"/>
      <c r="BH323" s="323"/>
      <c r="BI323" s="323"/>
      <c r="BJ323" s="323"/>
      <c r="BK323" s="323"/>
      <c r="BL323" s="323"/>
      <c r="BM323" s="323"/>
      <c r="BN323" s="323"/>
      <c r="BO323" s="323"/>
      <c r="BP323" s="323"/>
      <c r="BQ323" s="323"/>
      <c r="BR323" s="323"/>
      <c r="BS323" s="323"/>
      <c r="BT323" s="323"/>
      <c r="BU323" s="323"/>
      <c r="BV323" s="323"/>
      <c r="BW323" s="323"/>
      <c r="BX323" s="323"/>
      <c r="BY323" s="323"/>
      <c r="BZ323" s="323"/>
      <c r="CA323" s="323"/>
      <c r="CB323" s="323"/>
      <c r="CC323" s="323"/>
      <c r="CD323" s="323"/>
      <c r="CE323" s="323"/>
      <c r="CF323" s="323"/>
      <c r="CG323" s="323"/>
      <c r="CH323" s="323"/>
      <c r="CI323" s="323"/>
      <c r="CJ323" s="323"/>
      <c r="CK323" s="323"/>
      <c r="CL323" s="323"/>
      <c r="CM323" s="323"/>
      <c r="CN323" s="323"/>
      <c r="CO323" s="323"/>
      <c r="CP323" s="323"/>
      <c r="CQ323" s="323"/>
      <c r="CR323" s="323"/>
      <c r="CS323" s="323"/>
      <c r="CT323" s="323"/>
      <c r="CU323" s="323"/>
      <c r="CV323" s="323"/>
      <c r="CW323" s="323"/>
      <c r="CX323" s="323"/>
      <c r="CY323" s="323"/>
      <c r="CZ323" s="323"/>
      <c r="DA323" s="323"/>
      <c r="DB323" s="323"/>
      <c r="DC323" s="323"/>
      <c r="DD323" s="323"/>
      <c r="DE323" s="323"/>
      <c r="DF323" s="323"/>
      <c r="DG323" s="323"/>
      <c r="DH323" s="323"/>
      <c r="DI323" s="323"/>
      <c r="DJ323" s="323"/>
      <c r="DK323" s="323"/>
      <c r="DL323" s="323"/>
      <c r="DM323" s="323"/>
      <c r="DN323" s="323"/>
      <c r="DO323" s="323"/>
      <c r="DP323" s="323"/>
      <c r="DQ323" s="323"/>
      <c r="DR323" s="323"/>
      <c r="DS323" s="323"/>
      <c r="DT323" s="323"/>
      <c r="DU323" s="323"/>
      <c r="DV323" s="323"/>
      <c r="DW323" s="323"/>
      <c r="DX323" s="323"/>
      <c r="DY323" s="323"/>
      <c r="DZ323" s="323"/>
      <c r="EA323" s="323"/>
      <c r="EB323" s="323"/>
      <c r="EC323" s="323"/>
      <c r="ED323" s="323"/>
      <c r="EE323" s="323"/>
      <c r="EF323" s="323"/>
      <c r="EG323" s="323"/>
      <c r="EH323" s="323"/>
      <c r="EI323" s="323"/>
      <c r="EJ323" s="323"/>
      <c r="EK323" s="323"/>
      <c r="EL323" s="323"/>
      <c r="EM323" s="323"/>
      <c r="EN323" s="323"/>
      <c r="EO323" s="323"/>
      <c r="EP323" s="323"/>
      <c r="EQ323" s="323"/>
      <c r="ER323" s="323"/>
      <c r="ES323" s="323"/>
      <c r="ET323" s="323"/>
      <c r="EU323" s="323"/>
      <c r="EV323" s="323"/>
      <c r="EW323" s="323"/>
      <c r="EX323" s="323"/>
      <c r="EY323" s="323"/>
      <c r="EZ323" s="323"/>
      <c r="FA323" s="323"/>
      <c r="FB323" s="323"/>
      <c r="FC323" s="323"/>
    </row>
    <row r="324" spans="2:159" s="331" customFormat="1" x14ac:dyDescent="0.2">
      <c r="B324" s="247"/>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c r="AL324" s="323"/>
      <c r="AM324" s="323"/>
      <c r="AN324" s="323"/>
      <c r="AO324" s="323"/>
      <c r="AP324" s="323"/>
      <c r="AQ324" s="323"/>
      <c r="AR324" s="323"/>
      <c r="AS324" s="323"/>
      <c r="AT324" s="323"/>
      <c r="AU324" s="323"/>
      <c r="AV324" s="323"/>
      <c r="AW324" s="323"/>
      <c r="AX324" s="323"/>
      <c r="AY324" s="323"/>
      <c r="AZ324" s="323"/>
      <c r="BA324" s="323"/>
      <c r="BB324" s="323"/>
      <c r="BC324" s="323"/>
      <c r="BD324" s="323"/>
      <c r="BE324" s="323"/>
      <c r="BF324" s="323"/>
      <c r="BG324" s="323"/>
      <c r="BH324" s="323"/>
      <c r="BI324" s="323"/>
      <c r="BJ324" s="323"/>
      <c r="BK324" s="323"/>
      <c r="BL324" s="323"/>
      <c r="BM324" s="323"/>
      <c r="BN324" s="323"/>
      <c r="BO324" s="323"/>
      <c r="BP324" s="323"/>
      <c r="BQ324" s="323"/>
      <c r="BR324" s="323"/>
      <c r="BS324" s="323"/>
      <c r="BT324" s="323"/>
      <c r="BU324" s="323"/>
      <c r="BV324" s="323"/>
      <c r="BW324" s="323"/>
      <c r="BX324" s="323"/>
      <c r="BY324" s="323"/>
      <c r="BZ324" s="323"/>
      <c r="CA324" s="323"/>
      <c r="CB324" s="323"/>
      <c r="CC324" s="323"/>
      <c r="CD324" s="323"/>
      <c r="CE324" s="323"/>
      <c r="CF324" s="323"/>
      <c r="CG324" s="323"/>
      <c r="CH324" s="323"/>
      <c r="CI324" s="323"/>
      <c r="CJ324" s="323"/>
      <c r="CK324" s="323"/>
      <c r="CL324" s="323"/>
      <c r="CM324" s="323"/>
      <c r="CN324" s="323"/>
      <c r="CO324" s="323"/>
      <c r="CP324" s="323"/>
      <c r="CQ324" s="323"/>
      <c r="CR324" s="323"/>
      <c r="CS324" s="323"/>
      <c r="CT324" s="323"/>
      <c r="CU324" s="323"/>
      <c r="CV324" s="323"/>
      <c r="CW324" s="323"/>
      <c r="CX324" s="323"/>
      <c r="CY324" s="323"/>
      <c r="CZ324" s="323"/>
      <c r="DA324" s="323"/>
      <c r="DB324" s="323"/>
      <c r="DC324" s="323"/>
      <c r="DD324" s="323"/>
      <c r="DE324" s="323"/>
      <c r="DF324" s="323"/>
      <c r="DG324" s="323"/>
      <c r="DH324" s="323"/>
      <c r="DI324" s="323"/>
      <c r="DJ324" s="323"/>
      <c r="DK324" s="323"/>
      <c r="DL324" s="323"/>
      <c r="DM324" s="323"/>
      <c r="DN324" s="323"/>
      <c r="DO324" s="323"/>
      <c r="DP324" s="323"/>
      <c r="DQ324" s="323"/>
      <c r="DR324" s="323"/>
      <c r="DS324" s="323"/>
      <c r="DT324" s="323"/>
      <c r="DU324" s="323"/>
      <c r="DV324" s="323"/>
      <c r="DW324" s="323"/>
      <c r="DX324" s="323"/>
      <c r="DY324" s="323"/>
      <c r="DZ324" s="323"/>
      <c r="EA324" s="323"/>
      <c r="EB324" s="323"/>
      <c r="EC324" s="323"/>
      <c r="ED324" s="323"/>
      <c r="EE324" s="323"/>
      <c r="EF324" s="323"/>
      <c r="EG324" s="323"/>
      <c r="EH324" s="323"/>
      <c r="EI324" s="323"/>
      <c r="EJ324" s="323"/>
      <c r="EK324" s="323"/>
      <c r="EL324" s="323"/>
      <c r="EM324" s="323"/>
      <c r="EN324" s="323"/>
      <c r="EO324" s="323"/>
      <c r="EP324" s="323"/>
      <c r="EQ324" s="323"/>
      <c r="ER324" s="323"/>
      <c r="ES324" s="323"/>
      <c r="ET324" s="323"/>
      <c r="EU324" s="323"/>
      <c r="EV324" s="323"/>
      <c r="EW324" s="323"/>
      <c r="EX324" s="323"/>
      <c r="EY324" s="323"/>
      <c r="EZ324" s="323"/>
      <c r="FA324" s="323"/>
      <c r="FB324" s="323"/>
      <c r="FC324" s="323"/>
    </row>
    <row r="325" spans="2:159" s="331" customFormat="1" x14ac:dyDescent="0.2">
      <c r="B325" s="247"/>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c r="AN325" s="323"/>
      <c r="AO325" s="323"/>
      <c r="AP325" s="323"/>
      <c r="AQ325" s="323"/>
      <c r="AR325" s="323"/>
      <c r="AS325" s="323"/>
      <c r="AT325" s="323"/>
      <c r="AU325" s="323"/>
      <c r="AV325" s="323"/>
      <c r="AW325" s="323"/>
      <c r="AX325" s="323"/>
      <c r="AY325" s="323"/>
      <c r="AZ325" s="323"/>
      <c r="BA325" s="323"/>
      <c r="BB325" s="323"/>
      <c r="BC325" s="323"/>
      <c r="BD325" s="323"/>
      <c r="BE325" s="323"/>
      <c r="BF325" s="323"/>
      <c r="BG325" s="323"/>
      <c r="BH325" s="323"/>
      <c r="BI325" s="323"/>
      <c r="BJ325" s="323"/>
      <c r="BK325" s="323"/>
      <c r="BL325" s="323"/>
      <c r="BM325" s="323"/>
      <c r="BN325" s="323"/>
      <c r="BO325" s="323"/>
      <c r="BP325" s="323"/>
      <c r="BQ325" s="323"/>
      <c r="BR325" s="323"/>
      <c r="BS325" s="323"/>
      <c r="BT325" s="323"/>
      <c r="BU325" s="323"/>
      <c r="BV325" s="323"/>
      <c r="BW325" s="323"/>
      <c r="BX325" s="323"/>
      <c r="BY325" s="323"/>
      <c r="BZ325" s="323"/>
      <c r="CA325" s="323"/>
      <c r="CB325" s="323"/>
      <c r="CC325" s="323"/>
      <c r="CD325" s="323"/>
      <c r="CE325" s="323"/>
      <c r="CF325" s="323"/>
      <c r="CG325" s="323"/>
      <c r="CH325" s="323"/>
      <c r="CI325" s="323"/>
      <c r="CJ325" s="323"/>
      <c r="CK325" s="323"/>
      <c r="CL325" s="323"/>
      <c r="CM325" s="323"/>
      <c r="CN325" s="323"/>
      <c r="CO325" s="323"/>
      <c r="CP325" s="323"/>
      <c r="CQ325" s="323"/>
      <c r="CR325" s="323"/>
      <c r="CS325" s="323"/>
      <c r="CT325" s="323"/>
      <c r="CU325" s="323"/>
      <c r="CV325" s="323"/>
      <c r="CW325" s="323"/>
      <c r="CX325" s="323"/>
      <c r="CY325" s="323"/>
      <c r="CZ325" s="323"/>
      <c r="DA325" s="323"/>
      <c r="DB325" s="323"/>
      <c r="DC325" s="323"/>
      <c r="DD325" s="323"/>
      <c r="DE325" s="323"/>
      <c r="DF325" s="323"/>
      <c r="DG325" s="323"/>
      <c r="DH325" s="323"/>
      <c r="DI325" s="323"/>
      <c r="DJ325" s="323"/>
      <c r="DK325" s="323"/>
      <c r="DL325" s="323"/>
      <c r="DM325" s="323"/>
      <c r="DN325" s="323"/>
      <c r="DO325" s="323"/>
      <c r="DP325" s="323"/>
      <c r="DQ325" s="323"/>
      <c r="DR325" s="323"/>
      <c r="DS325" s="323"/>
      <c r="DT325" s="323"/>
      <c r="DU325" s="323"/>
      <c r="DV325" s="323"/>
      <c r="DW325" s="323"/>
      <c r="DX325" s="323"/>
      <c r="DY325" s="323"/>
      <c r="DZ325" s="323"/>
      <c r="EA325" s="323"/>
      <c r="EB325" s="323"/>
      <c r="EC325" s="323"/>
      <c r="ED325" s="323"/>
      <c r="EE325" s="323"/>
      <c r="EF325" s="323"/>
      <c r="EG325" s="323"/>
      <c r="EH325" s="323"/>
      <c r="EI325" s="323"/>
      <c r="EJ325" s="323"/>
      <c r="EK325" s="323"/>
      <c r="EL325" s="323"/>
      <c r="EM325" s="323"/>
      <c r="EN325" s="323"/>
      <c r="EO325" s="323"/>
      <c r="EP325" s="323"/>
      <c r="EQ325" s="323"/>
      <c r="ER325" s="323"/>
      <c r="ES325" s="323"/>
      <c r="ET325" s="323"/>
      <c r="EU325" s="323"/>
      <c r="EV325" s="323"/>
      <c r="EW325" s="323"/>
      <c r="EX325" s="323"/>
      <c r="EY325" s="323"/>
      <c r="EZ325" s="323"/>
      <c r="FA325" s="323"/>
      <c r="FB325" s="323"/>
      <c r="FC325" s="323"/>
    </row>
    <row r="326" spans="2:159" s="331" customFormat="1" x14ac:dyDescent="0.2">
      <c r="B326" s="247"/>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c r="AL326" s="323"/>
      <c r="AM326" s="323"/>
      <c r="AN326" s="323"/>
      <c r="AO326" s="323"/>
      <c r="AP326" s="323"/>
      <c r="AQ326" s="323"/>
      <c r="AR326" s="323"/>
      <c r="AS326" s="323"/>
      <c r="AT326" s="323"/>
      <c r="AU326" s="323"/>
      <c r="AV326" s="323"/>
      <c r="AW326" s="323"/>
      <c r="AX326" s="323"/>
      <c r="AY326" s="323"/>
      <c r="AZ326" s="323"/>
      <c r="BA326" s="323"/>
      <c r="BB326" s="323"/>
      <c r="BC326" s="323"/>
      <c r="BD326" s="323"/>
      <c r="BE326" s="323"/>
      <c r="BF326" s="323"/>
      <c r="BG326" s="323"/>
      <c r="BH326" s="323"/>
      <c r="BI326" s="323"/>
      <c r="BJ326" s="323"/>
      <c r="BK326" s="323"/>
      <c r="BL326" s="323"/>
      <c r="BM326" s="323"/>
      <c r="BN326" s="323"/>
      <c r="BO326" s="323"/>
      <c r="BP326" s="323"/>
      <c r="BQ326" s="323"/>
      <c r="BR326" s="323"/>
      <c r="BS326" s="323"/>
      <c r="BT326" s="323"/>
      <c r="BU326" s="323"/>
      <c r="BV326" s="323"/>
      <c r="BW326" s="323"/>
      <c r="BX326" s="323"/>
      <c r="BY326" s="323"/>
      <c r="BZ326" s="323"/>
      <c r="CA326" s="323"/>
      <c r="CB326" s="323"/>
      <c r="CC326" s="323"/>
      <c r="CD326" s="323"/>
      <c r="CE326" s="323"/>
      <c r="CF326" s="323"/>
      <c r="CG326" s="323"/>
      <c r="CH326" s="323"/>
      <c r="CI326" s="323"/>
      <c r="CJ326" s="323"/>
      <c r="CK326" s="323"/>
      <c r="CL326" s="323"/>
      <c r="CM326" s="323"/>
      <c r="CN326" s="323"/>
      <c r="CO326" s="323"/>
      <c r="CP326" s="323"/>
      <c r="CQ326" s="323"/>
      <c r="CR326" s="323"/>
      <c r="CS326" s="323"/>
      <c r="CT326" s="323"/>
      <c r="CU326" s="323"/>
      <c r="CV326" s="323"/>
      <c r="CW326" s="323"/>
      <c r="CX326" s="323"/>
      <c r="CY326" s="323"/>
      <c r="CZ326" s="323"/>
      <c r="DA326" s="323"/>
      <c r="DB326" s="323"/>
      <c r="DC326" s="323"/>
      <c r="DD326" s="323"/>
      <c r="DE326" s="323"/>
      <c r="DF326" s="323"/>
      <c r="DG326" s="323"/>
      <c r="DH326" s="323"/>
      <c r="DI326" s="323"/>
      <c r="DJ326" s="323"/>
      <c r="DK326" s="323"/>
      <c r="DL326" s="323"/>
      <c r="DM326" s="323"/>
      <c r="DN326" s="323"/>
      <c r="DO326" s="323"/>
      <c r="DP326" s="323"/>
      <c r="DQ326" s="323"/>
      <c r="DR326" s="323"/>
      <c r="DS326" s="323"/>
      <c r="DT326" s="323"/>
      <c r="DU326" s="323"/>
      <c r="DV326" s="323"/>
      <c r="DW326" s="323"/>
      <c r="DX326" s="323"/>
      <c r="DY326" s="323"/>
      <c r="DZ326" s="323"/>
      <c r="EA326" s="323"/>
      <c r="EB326" s="323"/>
      <c r="EC326" s="323"/>
      <c r="ED326" s="323"/>
      <c r="EE326" s="323"/>
      <c r="EF326" s="323"/>
      <c r="EG326" s="323"/>
      <c r="EH326" s="323"/>
      <c r="EI326" s="323"/>
      <c r="EJ326" s="323"/>
      <c r="EK326" s="323"/>
      <c r="EL326" s="323"/>
      <c r="EM326" s="323"/>
      <c r="EN326" s="323"/>
      <c r="EO326" s="323"/>
      <c r="EP326" s="323"/>
      <c r="EQ326" s="323"/>
      <c r="ER326" s="323"/>
      <c r="ES326" s="323"/>
      <c r="ET326" s="323"/>
      <c r="EU326" s="323"/>
      <c r="EV326" s="323"/>
      <c r="EW326" s="323"/>
      <c r="EX326" s="323"/>
      <c r="EY326" s="323"/>
      <c r="EZ326" s="323"/>
      <c r="FA326" s="323"/>
      <c r="FB326" s="323"/>
      <c r="FC326" s="323"/>
    </row>
    <row r="327" spans="2:159" s="331" customFormat="1" x14ac:dyDescent="0.2">
      <c r="B327" s="247"/>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c r="AL327" s="323"/>
      <c r="AM327" s="323"/>
      <c r="AN327" s="323"/>
      <c r="AO327" s="323"/>
      <c r="AP327" s="323"/>
      <c r="AQ327" s="323"/>
      <c r="AR327" s="323"/>
      <c r="AS327" s="323"/>
      <c r="AT327" s="323"/>
      <c r="AU327" s="323"/>
      <c r="AV327" s="323"/>
      <c r="AW327" s="323"/>
      <c r="AX327" s="323"/>
      <c r="AY327" s="323"/>
      <c r="AZ327" s="323"/>
      <c r="BA327" s="323"/>
      <c r="BB327" s="323"/>
      <c r="BC327" s="323"/>
      <c r="BD327" s="323"/>
      <c r="BE327" s="323"/>
      <c r="BF327" s="323"/>
      <c r="BG327" s="323"/>
      <c r="BH327" s="323"/>
      <c r="BI327" s="323"/>
      <c r="BJ327" s="323"/>
      <c r="BK327" s="323"/>
      <c r="BL327" s="323"/>
      <c r="BM327" s="323"/>
      <c r="BN327" s="323"/>
      <c r="BO327" s="323"/>
      <c r="BP327" s="323"/>
      <c r="BQ327" s="323"/>
      <c r="BR327" s="323"/>
      <c r="BS327" s="323"/>
      <c r="BT327" s="323"/>
      <c r="BU327" s="323"/>
      <c r="BV327" s="323"/>
      <c r="BW327" s="323"/>
      <c r="BX327" s="323"/>
      <c r="BY327" s="323"/>
      <c r="BZ327" s="323"/>
      <c r="CA327" s="323"/>
      <c r="CB327" s="323"/>
      <c r="CC327" s="323"/>
      <c r="CD327" s="323"/>
      <c r="CE327" s="323"/>
      <c r="CF327" s="323"/>
      <c r="CG327" s="323"/>
      <c r="CH327" s="323"/>
      <c r="CI327" s="323"/>
      <c r="CJ327" s="323"/>
      <c r="CK327" s="323"/>
      <c r="CL327" s="323"/>
      <c r="CM327" s="323"/>
      <c r="CN327" s="323"/>
      <c r="CO327" s="323"/>
      <c r="CP327" s="323"/>
      <c r="CQ327" s="323"/>
      <c r="CR327" s="323"/>
      <c r="CS327" s="323"/>
      <c r="CT327" s="323"/>
      <c r="CU327" s="323"/>
      <c r="CV327" s="323"/>
      <c r="CW327" s="323"/>
      <c r="CX327" s="323"/>
      <c r="CY327" s="323"/>
      <c r="CZ327" s="323"/>
      <c r="DA327" s="323"/>
      <c r="DB327" s="323"/>
      <c r="DC327" s="323"/>
      <c r="DD327" s="323"/>
      <c r="DE327" s="323"/>
      <c r="DF327" s="323"/>
      <c r="DG327" s="323"/>
      <c r="DH327" s="323"/>
      <c r="DI327" s="323"/>
      <c r="DJ327" s="323"/>
      <c r="DK327" s="323"/>
      <c r="DL327" s="323"/>
      <c r="DM327" s="323"/>
      <c r="DN327" s="323"/>
      <c r="DO327" s="323"/>
      <c r="DP327" s="323"/>
      <c r="DQ327" s="323"/>
      <c r="DR327" s="323"/>
      <c r="DS327" s="323"/>
      <c r="DT327" s="323"/>
      <c r="DU327" s="323"/>
      <c r="DV327" s="323"/>
      <c r="DW327" s="323"/>
      <c r="DX327" s="323"/>
      <c r="DY327" s="323"/>
      <c r="DZ327" s="323"/>
      <c r="EA327" s="323"/>
      <c r="EB327" s="323"/>
      <c r="EC327" s="323"/>
      <c r="ED327" s="323"/>
      <c r="EE327" s="323"/>
      <c r="EF327" s="323"/>
      <c r="EG327" s="323"/>
      <c r="EH327" s="323"/>
      <c r="EI327" s="323"/>
      <c r="EJ327" s="323"/>
      <c r="EK327" s="323"/>
      <c r="EL327" s="323"/>
      <c r="EM327" s="323"/>
      <c r="EN327" s="323"/>
      <c r="EO327" s="323"/>
      <c r="EP327" s="323"/>
      <c r="EQ327" s="323"/>
      <c r="ER327" s="323"/>
      <c r="ES327" s="323"/>
      <c r="ET327" s="323"/>
      <c r="EU327" s="323"/>
      <c r="EV327" s="323"/>
      <c r="EW327" s="323"/>
      <c r="EX327" s="323"/>
      <c r="EY327" s="323"/>
      <c r="EZ327" s="323"/>
      <c r="FA327" s="323"/>
      <c r="FB327" s="323"/>
      <c r="FC327" s="323"/>
    </row>
    <row r="328" spans="2:159" s="331" customFormat="1" x14ac:dyDescent="0.2">
      <c r="B328" s="247"/>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c r="AL328" s="323"/>
      <c r="AM328" s="323"/>
      <c r="AN328" s="323"/>
      <c r="AO328" s="323"/>
      <c r="AP328" s="323"/>
      <c r="AQ328" s="323"/>
      <c r="AR328" s="323"/>
      <c r="AS328" s="323"/>
      <c r="AT328" s="323"/>
      <c r="AU328" s="323"/>
      <c r="AV328" s="323"/>
      <c r="AW328" s="323"/>
      <c r="AX328" s="323"/>
      <c r="AY328" s="323"/>
      <c r="AZ328" s="323"/>
      <c r="BA328" s="323"/>
      <c r="BB328" s="323"/>
      <c r="BC328" s="323"/>
      <c r="BD328" s="323"/>
      <c r="BE328" s="323"/>
      <c r="BF328" s="323"/>
      <c r="BG328" s="323"/>
      <c r="BH328" s="323"/>
      <c r="BI328" s="323"/>
      <c r="BJ328" s="323"/>
      <c r="BK328" s="323"/>
      <c r="BL328" s="323"/>
      <c r="BM328" s="323"/>
      <c r="BN328" s="323"/>
      <c r="BO328" s="323"/>
      <c r="BP328" s="323"/>
      <c r="BQ328" s="323"/>
      <c r="BR328" s="323"/>
      <c r="BS328" s="323"/>
      <c r="BT328" s="323"/>
      <c r="BU328" s="323"/>
      <c r="BV328" s="323"/>
      <c r="BW328" s="323"/>
      <c r="BX328" s="323"/>
      <c r="BY328" s="323"/>
      <c r="BZ328" s="323"/>
      <c r="CA328" s="323"/>
      <c r="CB328" s="323"/>
      <c r="CC328" s="323"/>
      <c r="CD328" s="323"/>
      <c r="CE328" s="323"/>
      <c r="CF328" s="323"/>
      <c r="CG328" s="323"/>
      <c r="CH328" s="323"/>
      <c r="CI328" s="323"/>
      <c r="CJ328" s="323"/>
      <c r="CK328" s="323"/>
      <c r="CL328" s="323"/>
      <c r="CM328" s="323"/>
      <c r="CN328" s="323"/>
      <c r="CO328" s="323"/>
      <c r="CP328" s="323"/>
      <c r="CQ328" s="323"/>
      <c r="CR328" s="323"/>
      <c r="CS328" s="323"/>
      <c r="CT328" s="323"/>
      <c r="CU328" s="323"/>
      <c r="CV328" s="323"/>
      <c r="CW328" s="323"/>
      <c r="CX328" s="323"/>
      <c r="CY328" s="323"/>
      <c r="CZ328" s="323"/>
      <c r="DA328" s="323"/>
      <c r="DB328" s="323"/>
      <c r="DC328" s="323"/>
      <c r="DD328" s="323"/>
      <c r="DE328" s="323"/>
      <c r="DF328" s="323"/>
      <c r="DG328" s="323"/>
      <c r="DH328" s="323"/>
      <c r="DI328" s="323"/>
      <c r="DJ328" s="323"/>
      <c r="DK328" s="323"/>
      <c r="DL328" s="323"/>
      <c r="DM328" s="323"/>
      <c r="DN328" s="323"/>
      <c r="DO328" s="323"/>
      <c r="DP328" s="323"/>
      <c r="DQ328" s="323"/>
      <c r="DR328" s="323"/>
      <c r="DS328" s="323"/>
      <c r="DT328" s="323"/>
      <c r="DU328" s="323"/>
      <c r="DV328" s="323"/>
      <c r="DW328" s="323"/>
      <c r="DX328" s="323"/>
      <c r="DY328" s="323"/>
      <c r="DZ328" s="323"/>
      <c r="EA328" s="323"/>
      <c r="EB328" s="323"/>
      <c r="EC328" s="323"/>
      <c r="ED328" s="323"/>
      <c r="EE328" s="323"/>
      <c r="EF328" s="323"/>
      <c r="EG328" s="323"/>
      <c r="EH328" s="323"/>
      <c r="EI328" s="323"/>
      <c r="EJ328" s="323"/>
      <c r="EK328" s="323"/>
      <c r="EL328" s="323"/>
      <c r="EM328" s="323"/>
      <c r="EN328" s="323"/>
      <c r="EO328" s="323"/>
      <c r="EP328" s="323"/>
      <c r="EQ328" s="323"/>
      <c r="ER328" s="323"/>
      <c r="ES328" s="323"/>
      <c r="ET328" s="323"/>
      <c r="EU328" s="323"/>
      <c r="EV328" s="323"/>
      <c r="EW328" s="323"/>
      <c r="EX328" s="323"/>
      <c r="EY328" s="323"/>
      <c r="EZ328" s="323"/>
      <c r="FA328" s="323"/>
      <c r="FB328" s="323"/>
      <c r="FC328" s="323"/>
    </row>
    <row r="329" spans="2:159" s="331" customFormat="1" x14ac:dyDescent="0.2">
      <c r="B329" s="247"/>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c r="AU329" s="323"/>
      <c r="AV329" s="323"/>
      <c r="AW329" s="323"/>
      <c r="AX329" s="323"/>
      <c r="AY329" s="323"/>
      <c r="AZ329" s="323"/>
      <c r="BA329" s="323"/>
      <c r="BB329" s="323"/>
      <c r="BC329" s="323"/>
      <c r="BD329" s="323"/>
      <c r="BE329" s="323"/>
      <c r="BF329" s="323"/>
      <c r="BG329" s="323"/>
      <c r="BH329" s="323"/>
      <c r="BI329" s="323"/>
      <c r="BJ329" s="323"/>
      <c r="BK329" s="323"/>
      <c r="BL329" s="323"/>
      <c r="BM329" s="323"/>
      <c r="BN329" s="323"/>
      <c r="BO329" s="323"/>
      <c r="BP329" s="323"/>
      <c r="BQ329" s="323"/>
      <c r="BR329" s="323"/>
      <c r="BS329" s="323"/>
      <c r="BT329" s="323"/>
      <c r="BU329" s="323"/>
      <c r="BV329" s="323"/>
      <c r="BW329" s="323"/>
      <c r="BX329" s="323"/>
      <c r="BY329" s="323"/>
      <c r="BZ329" s="323"/>
      <c r="CA329" s="323"/>
      <c r="CB329" s="323"/>
      <c r="CC329" s="323"/>
      <c r="CD329" s="323"/>
      <c r="CE329" s="323"/>
      <c r="CF329" s="323"/>
      <c r="CG329" s="323"/>
      <c r="CH329" s="323"/>
      <c r="CI329" s="323"/>
      <c r="CJ329" s="323"/>
      <c r="CK329" s="323"/>
      <c r="CL329" s="323"/>
      <c r="CM329" s="323"/>
      <c r="CN329" s="323"/>
      <c r="CO329" s="323"/>
      <c r="CP329" s="323"/>
      <c r="CQ329" s="323"/>
      <c r="CR329" s="323"/>
      <c r="CS329" s="323"/>
      <c r="CT329" s="323"/>
      <c r="CU329" s="323"/>
      <c r="CV329" s="323"/>
      <c r="CW329" s="323"/>
      <c r="CX329" s="323"/>
      <c r="CY329" s="323"/>
      <c r="CZ329" s="323"/>
      <c r="DA329" s="323"/>
      <c r="DB329" s="323"/>
      <c r="DC329" s="323"/>
      <c r="DD329" s="323"/>
      <c r="DE329" s="323"/>
      <c r="DF329" s="323"/>
      <c r="DG329" s="323"/>
      <c r="DH329" s="323"/>
      <c r="DI329" s="323"/>
      <c r="DJ329" s="323"/>
      <c r="DK329" s="323"/>
      <c r="DL329" s="323"/>
      <c r="DM329" s="323"/>
      <c r="DN329" s="323"/>
      <c r="DO329" s="323"/>
      <c r="DP329" s="323"/>
      <c r="DQ329" s="323"/>
      <c r="DR329" s="323"/>
      <c r="DS329" s="323"/>
      <c r="DT329" s="323"/>
      <c r="DU329" s="323"/>
      <c r="DV329" s="323"/>
      <c r="DW329" s="323"/>
      <c r="DX329" s="323"/>
      <c r="DY329" s="323"/>
      <c r="DZ329" s="323"/>
      <c r="EA329" s="323"/>
      <c r="EB329" s="323"/>
      <c r="EC329" s="323"/>
      <c r="ED329" s="323"/>
      <c r="EE329" s="323"/>
      <c r="EF329" s="323"/>
      <c r="EG329" s="323"/>
      <c r="EH329" s="323"/>
      <c r="EI329" s="323"/>
      <c r="EJ329" s="323"/>
      <c r="EK329" s="323"/>
      <c r="EL329" s="323"/>
      <c r="EM329" s="323"/>
      <c r="EN329" s="323"/>
      <c r="EO329" s="323"/>
      <c r="EP329" s="323"/>
      <c r="EQ329" s="323"/>
      <c r="ER329" s="323"/>
      <c r="ES329" s="323"/>
      <c r="ET329" s="323"/>
      <c r="EU329" s="323"/>
      <c r="EV329" s="323"/>
      <c r="EW329" s="323"/>
      <c r="EX329" s="323"/>
      <c r="EY329" s="323"/>
      <c r="EZ329" s="323"/>
      <c r="FA329" s="323"/>
      <c r="FB329" s="323"/>
      <c r="FC329" s="323"/>
    </row>
    <row r="330" spans="2:159" s="331" customFormat="1" x14ac:dyDescent="0.2">
      <c r="B330" s="247"/>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c r="AL330" s="323"/>
      <c r="AM330" s="323"/>
      <c r="AN330" s="323"/>
      <c r="AO330" s="323"/>
      <c r="AP330" s="323"/>
      <c r="AQ330" s="323"/>
      <c r="AR330" s="323"/>
      <c r="AS330" s="323"/>
      <c r="AT330" s="323"/>
      <c r="AU330" s="323"/>
      <c r="AV330" s="323"/>
      <c r="AW330" s="323"/>
      <c r="AX330" s="323"/>
      <c r="AY330" s="323"/>
      <c r="AZ330" s="323"/>
      <c r="BA330" s="323"/>
      <c r="BB330" s="323"/>
      <c r="BC330" s="323"/>
      <c r="BD330" s="323"/>
      <c r="BE330" s="323"/>
      <c r="BF330" s="323"/>
      <c r="BG330" s="323"/>
      <c r="BH330" s="323"/>
      <c r="BI330" s="323"/>
      <c r="BJ330" s="323"/>
      <c r="BK330" s="323"/>
      <c r="BL330" s="323"/>
      <c r="BM330" s="323"/>
      <c r="BN330" s="323"/>
      <c r="BO330" s="323"/>
      <c r="BP330" s="323"/>
      <c r="BQ330" s="323"/>
      <c r="BR330" s="323"/>
      <c r="BS330" s="323"/>
      <c r="BT330" s="323"/>
      <c r="BU330" s="323"/>
      <c r="BV330" s="323"/>
      <c r="BW330" s="323"/>
      <c r="BX330" s="323"/>
      <c r="BY330" s="323"/>
      <c r="BZ330" s="323"/>
      <c r="CA330" s="323"/>
      <c r="CB330" s="323"/>
      <c r="CC330" s="323"/>
      <c r="CD330" s="323"/>
      <c r="CE330" s="323"/>
      <c r="CF330" s="323"/>
      <c r="CG330" s="323"/>
      <c r="CH330" s="323"/>
      <c r="CI330" s="323"/>
      <c r="CJ330" s="323"/>
      <c r="CK330" s="323"/>
      <c r="CL330" s="323"/>
      <c r="CM330" s="323"/>
      <c r="CN330" s="323"/>
      <c r="CO330" s="323"/>
      <c r="CP330" s="323"/>
      <c r="CQ330" s="323"/>
      <c r="CR330" s="323"/>
      <c r="CS330" s="323"/>
      <c r="CT330" s="323"/>
      <c r="CU330" s="323"/>
      <c r="CV330" s="323"/>
      <c r="CW330" s="323"/>
      <c r="CX330" s="323"/>
      <c r="CY330" s="323"/>
      <c r="CZ330" s="323"/>
      <c r="DA330" s="323"/>
      <c r="DB330" s="323"/>
      <c r="DC330" s="323"/>
      <c r="DD330" s="323"/>
      <c r="DE330" s="323"/>
      <c r="DF330" s="323"/>
      <c r="DG330" s="323"/>
      <c r="DH330" s="323"/>
      <c r="DI330" s="323"/>
      <c r="DJ330" s="323"/>
      <c r="DK330" s="323"/>
      <c r="DL330" s="323"/>
      <c r="DM330" s="323"/>
      <c r="DN330" s="323"/>
      <c r="DO330" s="323"/>
      <c r="DP330" s="323"/>
      <c r="DQ330" s="323"/>
      <c r="DR330" s="323"/>
      <c r="DS330" s="323"/>
      <c r="DT330" s="323"/>
      <c r="DU330" s="323"/>
      <c r="DV330" s="323"/>
      <c r="DW330" s="323"/>
      <c r="DX330" s="323"/>
      <c r="DY330" s="323"/>
      <c r="DZ330" s="323"/>
      <c r="EA330" s="323"/>
      <c r="EB330" s="323"/>
      <c r="EC330" s="323"/>
      <c r="ED330" s="323"/>
      <c r="EE330" s="323"/>
      <c r="EF330" s="323"/>
      <c r="EG330" s="323"/>
      <c r="EH330" s="323"/>
      <c r="EI330" s="323"/>
      <c r="EJ330" s="323"/>
      <c r="EK330" s="323"/>
      <c r="EL330" s="323"/>
      <c r="EM330" s="323"/>
      <c r="EN330" s="323"/>
      <c r="EO330" s="323"/>
      <c r="EP330" s="323"/>
      <c r="EQ330" s="323"/>
      <c r="ER330" s="323"/>
      <c r="ES330" s="323"/>
      <c r="ET330" s="323"/>
      <c r="EU330" s="323"/>
      <c r="EV330" s="323"/>
      <c r="EW330" s="323"/>
      <c r="EX330" s="323"/>
      <c r="EY330" s="323"/>
      <c r="EZ330" s="323"/>
      <c r="FA330" s="323"/>
      <c r="FB330" s="323"/>
      <c r="FC330" s="323"/>
    </row>
    <row r="331" spans="2:159" s="331" customFormat="1" x14ac:dyDescent="0.2">
      <c r="B331" s="247"/>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c r="AL331" s="323"/>
      <c r="AM331" s="323"/>
      <c r="AN331" s="323"/>
      <c r="AO331" s="323"/>
      <c r="AP331" s="323"/>
      <c r="AQ331" s="323"/>
      <c r="AR331" s="323"/>
      <c r="AS331" s="323"/>
      <c r="AT331" s="323"/>
      <c r="AU331" s="323"/>
      <c r="AV331" s="323"/>
      <c r="AW331" s="323"/>
      <c r="AX331" s="323"/>
      <c r="AY331" s="323"/>
      <c r="AZ331" s="323"/>
      <c r="BA331" s="323"/>
      <c r="BB331" s="323"/>
      <c r="BC331" s="323"/>
      <c r="BD331" s="323"/>
      <c r="BE331" s="323"/>
      <c r="BF331" s="323"/>
      <c r="BG331" s="323"/>
      <c r="BH331" s="323"/>
      <c r="BI331" s="323"/>
      <c r="BJ331" s="323"/>
      <c r="BK331" s="323"/>
      <c r="BL331" s="323"/>
      <c r="BM331" s="323"/>
      <c r="BN331" s="323"/>
      <c r="BO331" s="323"/>
      <c r="BP331" s="323"/>
      <c r="BQ331" s="323"/>
      <c r="BR331" s="323"/>
      <c r="BS331" s="323"/>
      <c r="BT331" s="323"/>
      <c r="BU331" s="323"/>
      <c r="BV331" s="323"/>
      <c r="BW331" s="323"/>
      <c r="BX331" s="323"/>
      <c r="BY331" s="323"/>
      <c r="BZ331" s="323"/>
      <c r="CA331" s="323"/>
      <c r="CB331" s="323"/>
      <c r="CC331" s="323"/>
      <c r="CD331" s="323"/>
      <c r="CE331" s="323"/>
      <c r="CF331" s="323"/>
      <c r="CG331" s="323"/>
      <c r="CH331" s="323"/>
      <c r="CI331" s="323"/>
      <c r="CJ331" s="323"/>
      <c r="CK331" s="323"/>
      <c r="CL331" s="323"/>
      <c r="CM331" s="323"/>
      <c r="CN331" s="323"/>
      <c r="CO331" s="323"/>
      <c r="CP331" s="323"/>
      <c r="CQ331" s="323"/>
      <c r="CR331" s="323"/>
      <c r="CS331" s="323"/>
      <c r="CT331" s="323"/>
      <c r="CU331" s="323"/>
      <c r="CV331" s="323"/>
      <c r="CW331" s="323"/>
      <c r="CX331" s="323"/>
      <c r="CY331" s="323"/>
      <c r="CZ331" s="323"/>
      <c r="DA331" s="323"/>
      <c r="DB331" s="323"/>
      <c r="DC331" s="323"/>
      <c r="DD331" s="323"/>
      <c r="DE331" s="323"/>
      <c r="DF331" s="323"/>
      <c r="DG331" s="323"/>
      <c r="DH331" s="323"/>
      <c r="DI331" s="323"/>
      <c r="DJ331" s="323"/>
      <c r="DK331" s="323"/>
      <c r="DL331" s="323"/>
      <c r="DM331" s="323"/>
      <c r="DN331" s="323"/>
      <c r="DO331" s="323"/>
      <c r="DP331" s="323"/>
      <c r="DQ331" s="323"/>
      <c r="DR331" s="323"/>
      <c r="DS331" s="323"/>
      <c r="DT331" s="323"/>
      <c r="DU331" s="323"/>
      <c r="DV331" s="323"/>
      <c r="DW331" s="323"/>
      <c r="DX331" s="323"/>
      <c r="DY331" s="323"/>
      <c r="DZ331" s="323"/>
      <c r="EA331" s="323"/>
      <c r="EB331" s="323"/>
      <c r="EC331" s="323"/>
      <c r="ED331" s="323"/>
      <c r="EE331" s="323"/>
      <c r="EF331" s="323"/>
      <c r="EG331" s="323"/>
      <c r="EH331" s="323"/>
      <c r="EI331" s="323"/>
      <c r="EJ331" s="323"/>
      <c r="EK331" s="323"/>
      <c r="EL331" s="323"/>
      <c r="EM331" s="323"/>
      <c r="EN331" s="323"/>
      <c r="EO331" s="323"/>
      <c r="EP331" s="323"/>
      <c r="EQ331" s="323"/>
      <c r="ER331" s="323"/>
      <c r="ES331" s="323"/>
      <c r="ET331" s="323"/>
      <c r="EU331" s="323"/>
      <c r="EV331" s="323"/>
      <c r="EW331" s="323"/>
      <c r="EX331" s="323"/>
      <c r="EY331" s="323"/>
      <c r="EZ331" s="323"/>
      <c r="FA331" s="323"/>
      <c r="FB331" s="323"/>
      <c r="FC331" s="323"/>
    </row>
    <row r="332" spans="2:159" s="331" customFormat="1" x14ac:dyDescent="0.2">
      <c r="B332" s="247"/>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c r="AL332" s="323"/>
      <c r="AM332" s="323"/>
      <c r="AN332" s="323"/>
      <c r="AO332" s="323"/>
      <c r="AP332" s="323"/>
      <c r="AQ332" s="323"/>
      <c r="AR332" s="323"/>
      <c r="AS332" s="323"/>
      <c r="AT332" s="323"/>
      <c r="AU332" s="323"/>
      <c r="AV332" s="323"/>
      <c r="AW332" s="323"/>
      <c r="AX332" s="323"/>
      <c r="AY332" s="323"/>
      <c r="AZ332" s="323"/>
      <c r="BA332" s="323"/>
      <c r="BB332" s="323"/>
      <c r="BC332" s="323"/>
      <c r="BD332" s="323"/>
      <c r="BE332" s="323"/>
      <c r="BF332" s="323"/>
      <c r="BG332" s="323"/>
      <c r="BH332" s="323"/>
      <c r="BI332" s="323"/>
      <c r="BJ332" s="323"/>
      <c r="BK332" s="323"/>
      <c r="BL332" s="323"/>
      <c r="BM332" s="323"/>
      <c r="BN332" s="323"/>
      <c r="BO332" s="323"/>
      <c r="BP332" s="323"/>
      <c r="BQ332" s="323"/>
      <c r="BR332" s="323"/>
      <c r="BS332" s="323"/>
      <c r="BT332" s="323"/>
      <c r="BU332" s="323"/>
      <c r="BV332" s="323"/>
      <c r="BW332" s="323"/>
      <c r="BX332" s="323"/>
      <c r="BY332" s="323"/>
      <c r="BZ332" s="323"/>
      <c r="CA332" s="323"/>
      <c r="CB332" s="323"/>
      <c r="CC332" s="323"/>
      <c r="CD332" s="323"/>
      <c r="CE332" s="323"/>
      <c r="CF332" s="323"/>
      <c r="CG332" s="323"/>
      <c r="CH332" s="323"/>
      <c r="CI332" s="323"/>
      <c r="CJ332" s="323"/>
      <c r="CK332" s="323"/>
      <c r="CL332" s="323"/>
      <c r="CM332" s="323"/>
      <c r="CN332" s="323"/>
      <c r="CO332" s="323"/>
      <c r="CP332" s="323"/>
      <c r="CQ332" s="323"/>
      <c r="CR332" s="323"/>
      <c r="CS332" s="323"/>
      <c r="CT332" s="323"/>
      <c r="CU332" s="323"/>
      <c r="CV332" s="323"/>
      <c r="CW332" s="323"/>
      <c r="CX332" s="323"/>
      <c r="CY332" s="323"/>
      <c r="CZ332" s="323"/>
      <c r="DA332" s="323"/>
      <c r="DB332" s="323"/>
      <c r="DC332" s="323"/>
      <c r="DD332" s="323"/>
      <c r="DE332" s="323"/>
      <c r="DF332" s="323"/>
      <c r="DG332" s="323"/>
      <c r="DH332" s="323"/>
      <c r="DI332" s="323"/>
      <c r="DJ332" s="323"/>
      <c r="DK332" s="323"/>
      <c r="DL332" s="323"/>
      <c r="DM332" s="323"/>
      <c r="DN332" s="323"/>
      <c r="DO332" s="323"/>
      <c r="DP332" s="323"/>
      <c r="DQ332" s="323"/>
      <c r="DR332" s="323"/>
      <c r="DS332" s="323"/>
      <c r="DT332" s="323"/>
      <c r="DU332" s="323"/>
      <c r="DV332" s="323"/>
      <c r="DW332" s="323"/>
      <c r="DX332" s="323"/>
      <c r="DY332" s="323"/>
      <c r="DZ332" s="323"/>
      <c r="EA332" s="323"/>
      <c r="EB332" s="323"/>
      <c r="EC332" s="323"/>
      <c r="ED332" s="323"/>
      <c r="EE332" s="323"/>
      <c r="EF332" s="323"/>
      <c r="EG332" s="323"/>
      <c r="EH332" s="323"/>
      <c r="EI332" s="323"/>
      <c r="EJ332" s="323"/>
      <c r="EK332" s="323"/>
      <c r="EL332" s="323"/>
      <c r="EM332" s="323"/>
      <c r="EN332" s="323"/>
      <c r="EO332" s="323"/>
      <c r="EP332" s="323"/>
      <c r="EQ332" s="323"/>
      <c r="ER332" s="323"/>
      <c r="ES332" s="323"/>
      <c r="ET332" s="323"/>
      <c r="EU332" s="323"/>
      <c r="EV332" s="323"/>
      <c r="EW332" s="323"/>
      <c r="EX332" s="323"/>
      <c r="EY332" s="323"/>
      <c r="EZ332" s="323"/>
      <c r="FA332" s="323"/>
      <c r="FB332" s="323"/>
      <c r="FC332" s="323"/>
    </row>
    <row r="333" spans="2:159" s="331" customFormat="1" x14ac:dyDescent="0.2">
      <c r="B333" s="247"/>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c r="AL333" s="323"/>
      <c r="AM333" s="323"/>
      <c r="AN333" s="323"/>
      <c r="AO333" s="323"/>
      <c r="AP333" s="323"/>
      <c r="AQ333" s="323"/>
      <c r="AR333" s="323"/>
      <c r="AS333" s="323"/>
      <c r="AT333" s="323"/>
      <c r="AU333" s="323"/>
      <c r="AV333" s="323"/>
      <c r="AW333" s="323"/>
      <c r="AX333" s="323"/>
      <c r="AY333" s="323"/>
      <c r="AZ333" s="323"/>
      <c r="BA333" s="323"/>
      <c r="BB333" s="323"/>
      <c r="BC333" s="323"/>
      <c r="BD333" s="323"/>
      <c r="BE333" s="323"/>
      <c r="BF333" s="323"/>
      <c r="BG333" s="323"/>
      <c r="BH333" s="323"/>
      <c r="BI333" s="323"/>
      <c r="BJ333" s="323"/>
      <c r="BK333" s="323"/>
      <c r="BL333" s="323"/>
      <c r="BM333" s="323"/>
      <c r="BN333" s="323"/>
      <c r="BO333" s="323"/>
      <c r="BP333" s="323"/>
      <c r="BQ333" s="323"/>
      <c r="BR333" s="323"/>
      <c r="BS333" s="323"/>
      <c r="BT333" s="323"/>
      <c r="BU333" s="323"/>
      <c r="BV333" s="323"/>
      <c r="BW333" s="323"/>
      <c r="BX333" s="323"/>
      <c r="BY333" s="323"/>
      <c r="BZ333" s="323"/>
      <c r="CA333" s="323"/>
      <c r="CB333" s="323"/>
      <c r="CC333" s="323"/>
      <c r="CD333" s="323"/>
      <c r="CE333" s="323"/>
      <c r="CF333" s="323"/>
      <c r="CG333" s="323"/>
      <c r="CH333" s="323"/>
      <c r="CI333" s="323"/>
      <c r="CJ333" s="323"/>
      <c r="CK333" s="323"/>
      <c r="CL333" s="323"/>
      <c r="CM333" s="323"/>
      <c r="CN333" s="323"/>
      <c r="CO333" s="323"/>
      <c r="CP333" s="323"/>
      <c r="CQ333" s="323"/>
      <c r="CR333" s="323"/>
      <c r="CS333" s="323"/>
      <c r="CT333" s="323"/>
      <c r="CU333" s="323"/>
      <c r="CV333" s="323"/>
      <c r="CW333" s="323"/>
      <c r="CX333" s="323"/>
      <c r="CY333" s="323"/>
      <c r="CZ333" s="323"/>
      <c r="DA333" s="323"/>
      <c r="DB333" s="323"/>
      <c r="DC333" s="323"/>
      <c r="DD333" s="323"/>
      <c r="DE333" s="323"/>
      <c r="DF333" s="323"/>
      <c r="DG333" s="323"/>
      <c r="DH333" s="323"/>
      <c r="DI333" s="323"/>
      <c r="DJ333" s="323"/>
      <c r="DK333" s="323"/>
      <c r="DL333" s="323"/>
      <c r="DM333" s="323"/>
      <c r="DN333" s="323"/>
      <c r="DO333" s="323"/>
      <c r="DP333" s="323"/>
      <c r="DQ333" s="323"/>
      <c r="DR333" s="323"/>
      <c r="DS333" s="323"/>
      <c r="DT333" s="323"/>
      <c r="DU333" s="323"/>
      <c r="DV333" s="323"/>
      <c r="DW333" s="323"/>
      <c r="DX333" s="323"/>
      <c r="DY333" s="323"/>
      <c r="DZ333" s="323"/>
      <c r="EA333" s="323"/>
      <c r="EB333" s="323"/>
      <c r="EC333" s="323"/>
      <c r="ED333" s="323"/>
      <c r="EE333" s="323"/>
      <c r="EF333" s="323"/>
      <c r="EG333" s="323"/>
      <c r="EH333" s="323"/>
      <c r="EI333" s="323"/>
      <c r="EJ333" s="323"/>
      <c r="EK333" s="323"/>
      <c r="EL333" s="323"/>
      <c r="EM333" s="323"/>
      <c r="EN333" s="323"/>
      <c r="EO333" s="323"/>
      <c r="EP333" s="323"/>
      <c r="EQ333" s="323"/>
      <c r="ER333" s="323"/>
      <c r="ES333" s="323"/>
      <c r="ET333" s="323"/>
      <c r="EU333" s="323"/>
      <c r="EV333" s="323"/>
      <c r="EW333" s="323"/>
      <c r="EX333" s="323"/>
      <c r="EY333" s="323"/>
      <c r="EZ333" s="323"/>
      <c r="FA333" s="323"/>
      <c r="FB333" s="323"/>
      <c r="FC333" s="323"/>
    </row>
    <row r="334" spans="2:159" s="331" customFormat="1" x14ac:dyDescent="0.2">
      <c r="B334" s="247"/>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3"/>
      <c r="AY334" s="323"/>
      <c r="AZ334" s="323"/>
      <c r="BA334" s="323"/>
      <c r="BB334" s="323"/>
      <c r="BC334" s="323"/>
      <c r="BD334" s="323"/>
      <c r="BE334" s="323"/>
      <c r="BF334" s="323"/>
      <c r="BG334" s="323"/>
      <c r="BH334" s="323"/>
      <c r="BI334" s="323"/>
      <c r="BJ334" s="323"/>
      <c r="BK334" s="323"/>
      <c r="BL334" s="323"/>
      <c r="BM334" s="323"/>
      <c r="BN334" s="323"/>
      <c r="BO334" s="323"/>
      <c r="BP334" s="323"/>
      <c r="BQ334" s="323"/>
      <c r="BR334" s="323"/>
      <c r="BS334" s="323"/>
      <c r="BT334" s="323"/>
      <c r="BU334" s="323"/>
      <c r="BV334" s="323"/>
      <c r="BW334" s="323"/>
      <c r="BX334" s="323"/>
      <c r="BY334" s="323"/>
      <c r="BZ334" s="323"/>
      <c r="CA334" s="323"/>
      <c r="CB334" s="323"/>
      <c r="CC334" s="323"/>
      <c r="CD334" s="323"/>
      <c r="CE334" s="323"/>
      <c r="CF334" s="323"/>
      <c r="CG334" s="323"/>
      <c r="CH334" s="323"/>
      <c r="CI334" s="323"/>
      <c r="CJ334" s="323"/>
      <c r="CK334" s="323"/>
      <c r="CL334" s="323"/>
      <c r="CM334" s="323"/>
      <c r="CN334" s="323"/>
      <c r="CO334" s="323"/>
      <c r="CP334" s="323"/>
      <c r="CQ334" s="323"/>
      <c r="CR334" s="323"/>
      <c r="CS334" s="323"/>
      <c r="CT334" s="323"/>
      <c r="CU334" s="323"/>
      <c r="CV334" s="323"/>
      <c r="CW334" s="323"/>
      <c r="CX334" s="323"/>
      <c r="CY334" s="323"/>
      <c r="CZ334" s="323"/>
      <c r="DA334" s="323"/>
      <c r="DB334" s="323"/>
      <c r="DC334" s="323"/>
      <c r="DD334" s="323"/>
      <c r="DE334" s="323"/>
      <c r="DF334" s="323"/>
      <c r="DG334" s="323"/>
      <c r="DH334" s="323"/>
      <c r="DI334" s="323"/>
      <c r="DJ334" s="323"/>
      <c r="DK334" s="323"/>
      <c r="DL334" s="323"/>
      <c r="DM334" s="323"/>
      <c r="DN334" s="323"/>
      <c r="DO334" s="323"/>
      <c r="DP334" s="323"/>
      <c r="DQ334" s="323"/>
      <c r="DR334" s="323"/>
      <c r="DS334" s="323"/>
      <c r="DT334" s="323"/>
      <c r="DU334" s="323"/>
      <c r="DV334" s="323"/>
      <c r="DW334" s="323"/>
      <c r="DX334" s="323"/>
      <c r="DY334" s="323"/>
      <c r="DZ334" s="323"/>
      <c r="EA334" s="323"/>
      <c r="EB334" s="323"/>
      <c r="EC334" s="323"/>
      <c r="ED334" s="323"/>
      <c r="EE334" s="323"/>
      <c r="EF334" s="323"/>
      <c r="EG334" s="323"/>
      <c r="EH334" s="323"/>
      <c r="EI334" s="323"/>
      <c r="EJ334" s="323"/>
      <c r="EK334" s="323"/>
      <c r="EL334" s="323"/>
      <c r="EM334" s="323"/>
      <c r="EN334" s="323"/>
      <c r="EO334" s="323"/>
      <c r="EP334" s="323"/>
      <c r="EQ334" s="323"/>
      <c r="ER334" s="323"/>
      <c r="ES334" s="323"/>
      <c r="ET334" s="323"/>
      <c r="EU334" s="323"/>
      <c r="EV334" s="323"/>
      <c r="EW334" s="323"/>
      <c r="EX334" s="323"/>
      <c r="EY334" s="323"/>
      <c r="EZ334" s="323"/>
      <c r="FA334" s="323"/>
      <c r="FB334" s="323"/>
      <c r="FC334" s="323"/>
    </row>
    <row r="335" spans="2:159" s="331" customFormat="1" x14ac:dyDescent="0.2">
      <c r="B335" s="247"/>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c r="AL335" s="323"/>
      <c r="AM335" s="323"/>
      <c r="AN335" s="323"/>
      <c r="AO335" s="323"/>
      <c r="AP335" s="323"/>
      <c r="AQ335" s="323"/>
      <c r="AR335" s="323"/>
      <c r="AS335" s="323"/>
      <c r="AT335" s="323"/>
      <c r="AU335" s="323"/>
      <c r="AV335" s="323"/>
      <c r="AW335" s="323"/>
      <c r="AX335" s="323"/>
      <c r="AY335" s="323"/>
      <c r="AZ335" s="323"/>
      <c r="BA335" s="323"/>
      <c r="BB335" s="323"/>
      <c r="BC335" s="323"/>
      <c r="BD335" s="323"/>
      <c r="BE335" s="323"/>
      <c r="BF335" s="323"/>
      <c r="BG335" s="323"/>
      <c r="BH335" s="323"/>
      <c r="BI335" s="323"/>
      <c r="BJ335" s="323"/>
      <c r="BK335" s="323"/>
      <c r="BL335" s="323"/>
      <c r="BM335" s="323"/>
      <c r="BN335" s="323"/>
      <c r="BO335" s="323"/>
      <c r="BP335" s="323"/>
      <c r="BQ335" s="323"/>
      <c r="BR335" s="323"/>
      <c r="BS335" s="323"/>
      <c r="BT335" s="323"/>
      <c r="BU335" s="323"/>
      <c r="BV335" s="323"/>
      <c r="BW335" s="323"/>
      <c r="BX335" s="323"/>
      <c r="BY335" s="323"/>
      <c r="BZ335" s="323"/>
      <c r="CA335" s="323"/>
      <c r="CB335" s="323"/>
      <c r="CC335" s="323"/>
      <c r="CD335" s="323"/>
      <c r="CE335" s="323"/>
      <c r="CF335" s="323"/>
      <c r="CG335" s="323"/>
      <c r="CH335" s="323"/>
      <c r="CI335" s="323"/>
      <c r="CJ335" s="323"/>
      <c r="CK335" s="323"/>
      <c r="CL335" s="323"/>
      <c r="CM335" s="323"/>
      <c r="CN335" s="323"/>
      <c r="CO335" s="323"/>
      <c r="CP335" s="323"/>
      <c r="CQ335" s="323"/>
      <c r="CR335" s="323"/>
      <c r="CS335" s="323"/>
      <c r="CT335" s="323"/>
      <c r="CU335" s="323"/>
      <c r="CV335" s="323"/>
      <c r="CW335" s="323"/>
      <c r="CX335" s="323"/>
      <c r="CY335" s="323"/>
      <c r="CZ335" s="323"/>
      <c r="DA335" s="323"/>
      <c r="DB335" s="323"/>
      <c r="DC335" s="323"/>
      <c r="DD335" s="323"/>
      <c r="DE335" s="323"/>
      <c r="DF335" s="323"/>
      <c r="DG335" s="323"/>
      <c r="DH335" s="323"/>
      <c r="DI335" s="323"/>
      <c r="DJ335" s="323"/>
      <c r="DK335" s="323"/>
      <c r="DL335" s="323"/>
      <c r="DM335" s="323"/>
      <c r="DN335" s="323"/>
      <c r="DO335" s="323"/>
      <c r="DP335" s="323"/>
      <c r="DQ335" s="323"/>
      <c r="DR335" s="323"/>
      <c r="DS335" s="323"/>
      <c r="DT335" s="323"/>
      <c r="DU335" s="323"/>
      <c r="DV335" s="323"/>
      <c r="DW335" s="323"/>
      <c r="DX335" s="323"/>
      <c r="DY335" s="323"/>
      <c r="DZ335" s="323"/>
      <c r="EA335" s="323"/>
      <c r="EB335" s="323"/>
      <c r="EC335" s="323"/>
      <c r="ED335" s="323"/>
      <c r="EE335" s="323"/>
      <c r="EF335" s="323"/>
      <c r="EG335" s="323"/>
      <c r="EH335" s="323"/>
      <c r="EI335" s="323"/>
      <c r="EJ335" s="323"/>
      <c r="EK335" s="323"/>
      <c r="EL335" s="323"/>
      <c r="EM335" s="323"/>
      <c r="EN335" s="323"/>
      <c r="EO335" s="323"/>
      <c r="EP335" s="323"/>
      <c r="EQ335" s="323"/>
      <c r="ER335" s="323"/>
      <c r="ES335" s="323"/>
      <c r="ET335" s="323"/>
      <c r="EU335" s="323"/>
      <c r="EV335" s="323"/>
      <c r="EW335" s="323"/>
      <c r="EX335" s="323"/>
      <c r="EY335" s="323"/>
      <c r="EZ335" s="323"/>
      <c r="FA335" s="323"/>
      <c r="FB335" s="323"/>
      <c r="FC335" s="323"/>
    </row>
    <row r="336" spans="2:159" s="331" customFormat="1" x14ac:dyDescent="0.2">
      <c r="B336" s="247"/>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c r="AL336" s="323"/>
      <c r="AM336" s="323"/>
      <c r="AN336" s="323"/>
      <c r="AO336" s="323"/>
      <c r="AP336" s="323"/>
      <c r="AQ336" s="323"/>
      <c r="AR336" s="323"/>
      <c r="AS336" s="323"/>
      <c r="AT336" s="323"/>
      <c r="AU336" s="323"/>
      <c r="AV336" s="323"/>
      <c r="AW336" s="323"/>
      <c r="AX336" s="323"/>
      <c r="AY336" s="323"/>
      <c r="AZ336" s="323"/>
      <c r="BA336" s="323"/>
      <c r="BB336" s="323"/>
      <c r="BC336" s="323"/>
      <c r="BD336" s="323"/>
      <c r="BE336" s="323"/>
      <c r="BF336" s="323"/>
      <c r="BG336" s="323"/>
      <c r="BH336" s="323"/>
      <c r="BI336" s="323"/>
      <c r="BJ336" s="323"/>
      <c r="BK336" s="323"/>
      <c r="BL336" s="323"/>
      <c r="BM336" s="323"/>
      <c r="BN336" s="323"/>
      <c r="BO336" s="323"/>
      <c r="BP336" s="323"/>
      <c r="BQ336" s="323"/>
      <c r="BR336" s="323"/>
      <c r="BS336" s="323"/>
      <c r="BT336" s="323"/>
      <c r="BU336" s="323"/>
      <c r="BV336" s="323"/>
      <c r="BW336" s="323"/>
      <c r="BX336" s="323"/>
      <c r="BY336" s="323"/>
      <c r="BZ336" s="323"/>
      <c r="CA336" s="323"/>
      <c r="CB336" s="323"/>
      <c r="CC336" s="323"/>
      <c r="CD336" s="323"/>
      <c r="CE336" s="323"/>
      <c r="CF336" s="323"/>
      <c r="CG336" s="323"/>
      <c r="CH336" s="323"/>
      <c r="CI336" s="323"/>
      <c r="CJ336" s="323"/>
      <c r="CK336" s="323"/>
      <c r="CL336" s="323"/>
      <c r="CM336" s="323"/>
      <c r="CN336" s="323"/>
      <c r="CO336" s="323"/>
      <c r="CP336" s="323"/>
      <c r="CQ336" s="323"/>
      <c r="CR336" s="323"/>
      <c r="CS336" s="323"/>
      <c r="CT336" s="323"/>
      <c r="CU336" s="323"/>
      <c r="CV336" s="323"/>
      <c r="CW336" s="323"/>
      <c r="CX336" s="323"/>
      <c r="CY336" s="323"/>
      <c r="CZ336" s="323"/>
      <c r="DA336" s="323"/>
      <c r="DB336" s="323"/>
      <c r="DC336" s="323"/>
      <c r="DD336" s="323"/>
      <c r="DE336" s="323"/>
      <c r="DF336" s="323"/>
      <c r="DG336" s="323"/>
      <c r="DH336" s="323"/>
      <c r="DI336" s="323"/>
      <c r="DJ336" s="323"/>
      <c r="DK336" s="323"/>
      <c r="DL336" s="323"/>
      <c r="DM336" s="323"/>
      <c r="DN336" s="323"/>
      <c r="DO336" s="323"/>
      <c r="DP336" s="323"/>
      <c r="DQ336" s="323"/>
      <c r="DR336" s="323"/>
      <c r="DS336" s="323"/>
      <c r="DT336" s="323"/>
      <c r="DU336" s="323"/>
      <c r="DV336" s="323"/>
      <c r="DW336" s="323"/>
      <c r="DX336" s="323"/>
      <c r="DY336" s="323"/>
      <c r="DZ336" s="323"/>
      <c r="EA336" s="323"/>
      <c r="EB336" s="323"/>
      <c r="EC336" s="323"/>
      <c r="ED336" s="323"/>
      <c r="EE336" s="323"/>
      <c r="EF336" s="323"/>
      <c r="EG336" s="323"/>
      <c r="EH336" s="323"/>
      <c r="EI336" s="323"/>
      <c r="EJ336" s="323"/>
      <c r="EK336" s="323"/>
      <c r="EL336" s="323"/>
      <c r="EM336" s="323"/>
      <c r="EN336" s="323"/>
      <c r="EO336" s="323"/>
      <c r="EP336" s="323"/>
      <c r="EQ336" s="323"/>
      <c r="ER336" s="323"/>
      <c r="ES336" s="323"/>
      <c r="ET336" s="323"/>
      <c r="EU336" s="323"/>
      <c r="EV336" s="323"/>
      <c r="EW336" s="323"/>
      <c r="EX336" s="323"/>
      <c r="EY336" s="323"/>
      <c r="EZ336" s="323"/>
      <c r="FA336" s="323"/>
      <c r="FB336" s="323"/>
      <c r="FC336" s="323"/>
    </row>
    <row r="337" spans="2:159" s="331" customFormat="1" x14ac:dyDescent="0.2">
      <c r="B337" s="247"/>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c r="AN337" s="323"/>
      <c r="AO337" s="323"/>
      <c r="AP337" s="323"/>
      <c r="AQ337" s="323"/>
      <c r="AR337" s="323"/>
      <c r="AS337" s="323"/>
      <c r="AT337" s="323"/>
      <c r="AU337" s="323"/>
      <c r="AV337" s="323"/>
      <c r="AW337" s="323"/>
      <c r="AX337" s="323"/>
      <c r="AY337" s="323"/>
      <c r="AZ337" s="323"/>
      <c r="BA337" s="323"/>
      <c r="BB337" s="323"/>
      <c r="BC337" s="323"/>
      <c r="BD337" s="323"/>
      <c r="BE337" s="323"/>
      <c r="BF337" s="323"/>
      <c r="BG337" s="323"/>
      <c r="BH337" s="323"/>
      <c r="BI337" s="323"/>
      <c r="BJ337" s="323"/>
      <c r="BK337" s="323"/>
      <c r="BL337" s="323"/>
      <c r="BM337" s="323"/>
      <c r="BN337" s="323"/>
      <c r="BO337" s="323"/>
      <c r="BP337" s="323"/>
      <c r="BQ337" s="323"/>
      <c r="BR337" s="323"/>
      <c r="BS337" s="323"/>
      <c r="BT337" s="323"/>
      <c r="BU337" s="323"/>
      <c r="BV337" s="323"/>
      <c r="BW337" s="323"/>
      <c r="BX337" s="323"/>
      <c r="BY337" s="323"/>
      <c r="BZ337" s="323"/>
      <c r="CA337" s="323"/>
      <c r="CB337" s="323"/>
      <c r="CC337" s="323"/>
      <c r="CD337" s="323"/>
      <c r="CE337" s="323"/>
      <c r="CF337" s="323"/>
      <c r="CG337" s="323"/>
      <c r="CH337" s="323"/>
      <c r="CI337" s="323"/>
      <c r="CJ337" s="323"/>
      <c r="CK337" s="323"/>
      <c r="CL337" s="323"/>
      <c r="CM337" s="323"/>
      <c r="CN337" s="323"/>
      <c r="CO337" s="323"/>
      <c r="CP337" s="323"/>
      <c r="CQ337" s="323"/>
      <c r="CR337" s="323"/>
      <c r="CS337" s="323"/>
      <c r="CT337" s="323"/>
      <c r="CU337" s="323"/>
      <c r="CV337" s="323"/>
      <c r="CW337" s="323"/>
      <c r="CX337" s="323"/>
      <c r="CY337" s="323"/>
      <c r="CZ337" s="323"/>
      <c r="DA337" s="323"/>
      <c r="DB337" s="323"/>
      <c r="DC337" s="323"/>
      <c r="DD337" s="323"/>
      <c r="DE337" s="323"/>
      <c r="DF337" s="323"/>
      <c r="DG337" s="323"/>
      <c r="DH337" s="323"/>
      <c r="DI337" s="323"/>
      <c r="DJ337" s="323"/>
      <c r="DK337" s="323"/>
      <c r="DL337" s="323"/>
      <c r="DM337" s="323"/>
      <c r="DN337" s="323"/>
      <c r="DO337" s="323"/>
      <c r="DP337" s="323"/>
      <c r="DQ337" s="323"/>
      <c r="DR337" s="323"/>
      <c r="DS337" s="323"/>
      <c r="DT337" s="323"/>
      <c r="DU337" s="323"/>
      <c r="DV337" s="323"/>
      <c r="DW337" s="323"/>
      <c r="DX337" s="323"/>
      <c r="DY337" s="323"/>
      <c r="DZ337" s="323"/>
      <c r="EA337" s="323"/>
      <c r="EB337" s="323"/>
      <c r="EC337" s="323"/>
      <c r="ED337" s="323"/>
      <c r="EE337" s="323"/>
      <c r="EF337" s="323"/>
      <c r="EG337" s="323"/>
      <c r="EH337" s="323"/>
      <c r="EI337" s="323"/>
      <c r="EJ337" s="323"/>
      <c r="EK337" s="323"/>
      <c r="EL337" s="323"/>
      <c r="EM337" s="323"/>
      <c r="EN337" s="323"/>
      <c r="EO337" s="323"/>
      <c r="EP337" s="323"/>
      <c r="EQ337" s="323"/>
      <c r="ER337" s="323"/>
      <c r="ES337" s="323"/>
      <c r="ET337" s="323"/>
      <c r="EU337" s="323"/>
      <c r="EV337" s="323"/>
      <c r="EW337" s="323"/>
      <c r="EX337" s="323"/>
      <c r="EY337" s="323"/>
      <c r="EZ337" s="323"/>
      <c r="FA337" s="323"/>
      <c r="FB337" s="323"/>
      <c r="FC337" s="323"/>
    </row>
    <row r="338" spans="2:159" s="331" customFormat="1" x14ac:dyDescent="0.2">
      <c r="B338" s="247"/>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c r="AL338" s="323"/>
      <c r="AM338" s="323"/>
      <c r="AN338" s="323"/>
      <c r="AO338" s="323"/>
      <c r="AP338" s="323"/>
      <c r="AQ338" s="323"/>
      <c r="AR338" s="323"/>
      <c r="AS338" s="323"/>
      <c r="AT338" s="323"/>
      <c r="AU338" s="323"/>
      <c r="AV338" s="323"/>
      <c r="AW338" s="323"/>
      <c r="AX338" s="323"/>
      <c r="AY338" s="323"/>
      <c r="AZ338" s="323"/>
      <c r="BA338" s="323"/>
      <c r="BB338" s="323"/>
      <c r="BC338" s="323"/>
      <c r="BD338" s="323"/>
      <c r="BE338" s="323"/>
      <c r="BF338" s="323"/>
      <c r="BG338" s="323"/>
      <c r="BH338" s="323"/>
      <c r="BI338" s="323"/>
      <c r="BJ338" s="323"/>
      <c r="BK338" s="323"/>
      <c r="BL338" s="323"/>
      <c r="BM338" s="323"/>
      <c r="BN338" s="323"/>
      <c r="BO338" s="323"/>
      <c r="BP338" s="323"/>
      <c r="BQ338" s="323"/>
      <c r="BR338" s="323"/>
      <c r="BS338" s="323"/>
      <c r="BT338" s="323"/>
      <c r="BU338" s="323"/>
      <c r="BV338" s="323"/>
      <c r="BW338" s="323"/>
      <c r="BX338" s="323"/>
      <c r="BY338" s="323"/>
      <c r="BZ338" s="323"/>
      <c r="CA338" s="323"/>
      <c r="CB338" s="323"/>
      <c r="CC338" s="323"/>
      <c r="CD338" s="323"/>
      <c r="CE338" s="323"/>
      <c r="CF338" s="323"/>
      <c r="CG338" s="323"/>
      <c r="CH338" s="323"/>
      <c r="CI338" s="323"/>
      <c r="CJ338" s="323"/>
      <c r="CK338" s="323"/>
      <c r="CL338" s="323"/>
      <c r="CM338" s="323"/>
      <c r="CN338" s="323"/>
      <c r="CO338" s="323"/>
      <c r="CP338" s="323"/>
      <c r="CQ338" s="323"/>
      <c r="CR338" s="323"/>
      <c r="CS338" s="323"/>
      <c r="CT338" s="323"/>
      <c r="CU338" s="323"/>
      <c r="CV338" s="323"/>
      <c r="CW338" s="323"/>
      <c r="CX338" s="323"/>
      <c r="CY338" s="323"/>
      <c r="CZ338" s="323"/>
      <c r="DA338" s="323"/>
      <c r="DB338" s="323"/>
      <c r="DC338" s="323"/>
      <c r="DD338" s="323"/>
      <c r="DE338" s="323"/>
      <c r="DF338" s="323"/>
      <c r="DG338" s="323"/>
      <c r="DH338" s="323"/>
      <c r="DI338" s="323"/>
      <c r="DJ338" s="323"/>
      <c r="DK338" s="323"/>
      <c r="DL338" s="323"/>
      <c r="DM338" s="323"/>
      <c r="DN338" s="323"/>
      <c r="DO338" s="323"/>
      <c r="DP338" s="323"/>
      <c r="DQ338" s="323"/>
      <c r="DR338" s="323"/>
      <c r="DS338" s="323"/>
      <c r="DT338" s="323"/>
      <c r="DU338" s="323"/>
      <c r="DV338" s="323"/>
      <c r="DW338" s="323"/>
      <c r="DX338" s="323"/>
      <c r="DY338" s="323"/>
      <c r="DZ338" s="323"/>
      <c r="EA338" s="323"/>
      <c r="EB338" s="323"/>
      <c r="EC338" s="323"/>
      <c r="ED338" s="323"/>
      <c r="EE338" s="323"/>
      <c r="EF338" s="323"/>
      <c r="EG338" s="323"/>
      <c r="EH338" s="323"/>
      <c r="EI338" s="323"/>
      <c r="EJ338" s="323"/>
      <c r="EK338" s="323"/>
      <c r="EL338" s="323"/>
      <c r="EM338" s="323"/>
      <c r="EN338" s="323"/>
      <c r="EO338" s="323"/>
      <c r="EP338" s="323"/>
      <c r="EQ338" s="323"/>
      <c r="ER338" s="323"/>
      <c r="ES338" s="323"/>
      <c r="ET338" s="323"/>
      <c r="EU338" s="323"/>
      <c r="EV338" s="323"/>
      <c r="EW338" s="323"/>
      <c r="EX338" s="323"/>
      <c r="EY338" s="323"/>
      <c r="EZ338" s="323"/>
      <c r="FA338" s="323"/>
      <c r="FB338" s="323"/>
      <c r="FC338" s="323"/>
    </row>
    <row r="339" spans="2:159" s="331" customFormat="1" x14ac:dyDescent="0.2">
      <c r="B339" s="247"/>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c r="AL339" s="323"/>
      <c r="AM339" s="323"/>
      <c r="AN339" s="323"/>
      <c r="AO339" s="323"/>
      <c r="AP339" s="323"/>
      <c r="AQ339" s="323"/>
      <c r="AR339" s="323"/>
      <c r="AS339" s="323"/>
      <c r="AT339" s="323"/>
      <c r="AU339" s="323"/>
      <c r="AV339" s="323"/>
      <c r="AW339" s="323"/>
      <c r="AX339" s="323"/>
      <c r="AY339" s="323"/>
      <c r="AZ339" s="323"/>
      <c r="BA339" s="323"/>
      <c r="BB339" s="323"/>
      <c r="BC339" s="323"/>
      <c r="BD339" s="323"/>
      <c r="BE339" s="323"/>
      <c r="BF339" s="323"/>
      <c r="BG339" s="323"/>
      <c r="BH339" s="323"/>
      <c r="BI339" s="323"/>
      <c r="BJ339" s="323"/>
      <c r="BK339" s="323"/>
      <c r="BL339" s="323"/>
      <c r="BM339" s="323"/>
      <c r="BN339" s="323"/>
      <c r="BO339" s="323"/>
      <c r="BP339" s="323"/>
      <c r="BQ339" s="323"/>
      <c r="BR339" s="323"/>
      <c r="BS339" s="323"/>
      <c r="BT339" s="323"/>
      <c r="BU339" s="323"/>
      <c r="BV339" s="323"/>
      <c r="BW339" s="323"/>
      <c r="BX339" s="323"/>
      <c r="BY339" s="323"/>
      <c r="BZ339" s="323"/>
      <c r="CA339" s="323"/>
      <c r="CB339" s="323"/>
      <c r="CC339" s="323"/>
      <c r="CD339" s="323"/>
      <c r="CE339" s="323"/>
      <c r="CF339" s="323"/>
      <c r="CG339" s="323"/>
      <c r="CH339" s="323"/>
      <c r="CI339" s="323"/>
      <c r="CJ339" s="323"/>
      <c r="CK339" s="323"/>
      <c r="CL339" s="323"/>
      <c r="CM339" s="323"/>
      <c r="CN339" s="323"/>
      <c r="CO339" s="323"/>
      <c r="CP339" s="323"/>
      <c r="CQ339" s="323"/>
      <c r="CR339" s="323"/>
      <c r="CS339" s="323"/>
      <c r="CT339" s="323"/>
      <c r="CU339" s="323"/>
      <c r="CV339" s="323"/>
      <c r="CW339" s="323"/>
      <c r="CX339" s="323"/>
      <c r="CY339" s="323"/>
      <c r="CZ339" s="323"/>
      <c r="DA339" s="323"/>
      <c r="DB339" s="323"/>
      <c r="DC339" s="323"/>
      <c r="DD339" s="323"/>
      <c r="DE339" s="323"/>
      <c r="DF339" s="323"/>
      <c r="DG339" s="323"/>
      <c r="DH339" s="323"/>
      <c r="DI339" s="323"/>
      <c r="DJ339" s="323"/>
      <c r="DK339" s="323"/>
      <c r="DL339" s="323"/>
      <c r="DM339" s="323"/>
      <c r="DN339" s="323"/>
      <c r="DO339" s="323"/>
      <c r="DP339" s="323"/>
      <c r="DQ339" s="323"/>
      <c r="DR339" s="323"/>
      <c r="DS339" s="323"/>
      <c r="DT339" s="323"/>
      <c r="DU339" s="323"/>
      <c r="DV339" s="323"/>
      <c r="DW339" s="323"/>
      <c r="DX339" s="323"/>
      <c r="DY339" s="323"/>
      <c r="DZ339" s="323"/>
      <c r="EA339" s="323"/>
      <c r="EB339" s="323"/>
      <c r="EC339" s="323"/>
      <c r="ED339" s="323"/>
      <c r="EE339" s="323"/>
      <c r="EF339" s="323"/>
      <c r="EG339" s="323"/>
      <c r="EH339" s="323"/>
      <c r="EI339" s="323"/>
      <c r="EJ339" s="323"/>
      <c r="EK339" s="323"/>
      <c r="EL339" s="323"/>
      <c r="EM339" s="323"/>
      <c r="EN339" s="323"/>
      <c r="EO339" s="323"/>
      <c r="EP339" s="323"/>
      <c r="EQ339" s="323"/>
      <c r="ER339" s="323"/>
      <c r="ES339" s="323"/>
      <c r="ET339" s="323"/>
      <c r="EU339" s="323"/>
      <c r="EV339" s="323"/>
      <c r="EW339" s="323"/>
      <c r="EX339" s="323"/>
      <c r="EY339" s="323"/>
      <c r="EZ339" s="323"/>
      <c r="FA339" s="323"/>
      <c r="FB339" s="323"/>
      <c r="FC339" s="323"/>
    </row>
    <row r="340" spans="2:159" s="331" customFormat="1" x14ac:dyDescent="0.2">
      <c r="B340" s="247"/>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c r="AL340" s="323"/>
      <c r="AM340" s="323"/>
      <c r="AN340" s="323"/>
      <c r="AO340" s="323"/>
      <c r="AP340" s="323"/>
      <c r="AQ340" s="323"/>
      <c r="AR340" s="323"/>
      <c r="AS340" s="323"/>
      <c r="AT340" s="323"/>
      <c r="AU340" s="323"/>
      <c r="AV340" s="323"/>
      <c r="AW340" s="323"/>
      <c r="AX340" s="323"/>
      <c r="AY340" s="323"/>
      <c r="AZ340" s="323"/>
      <c r="BA340" s="323"/>
      <c r="BB340" s="323"/>
      <c r="BC340" s="323"/>
      <c r="BD340" s="323"/>
      <c r="BE340" s="323"/>
      <c r="BF340" s="323"/>
      <c r="BG340" s="323"/>
      <c r="BH340" s="323"/>
      <c r="BI340" s="323"/>
      <c r="BJ340" s="323"/>
      <c r="BK340" s="323"/>
      <c r="BL340" s="323"/>
      <c r="BM340" s="323"/>
      <c r="BN340" s="323"/>
      <c r="BO340" s="323"/>
      <c r="BP340" s="323"/>
      <c r="BQ340" s="323"/>
      <c r="BR340" s="323"/>
      <c r="BS340" s="323"/>
      <c r="BT340" s="323"/>
      <c r="BU340" s="323"/>
      <c r="BV340" s="323"/>
      <c r="BW340" s="323"/>
      <c r="BX340" s="323"/>
      <c r="BY340" s="323"/>
      <c r="BZ340" s="323"/>
      <c r="CA340" s="323"/>
      <c r="CB340" s="323"/>
      <c r="CC340" s="323"/>
      <c r="CD340" s="323"/>
      <c r="CE340" s="323"/>
      <c r="CF340" s="323"/>
      <c r="CG340" s="323"/>
      <c r="CH340" s="323"/>
      <c r="CI340" s="323"/>
      <c r="CJ340" s="323"/>
      <c r="CK340" s="323"/>
      <c r="CL340" s="323"/>
      <c r="CM340" s="323"/>
      <c r="CN340" s="323"/>
      <c r="CO340" s="323"/>
      <c r="CP340" s="323"/>
      <c r="CQ340" s="323"/>
      <c r="CR340" s="323"/>
      <c r="CS340" s="323"/>
      <c r="CT340" s="323"/>
      <c r="CU340" s="323"/>
      <c r="CV340" s="323"/>
      <c r="CW340" s="323"/>
      <c r="CX340" s="323"/>
      <c r="CY340" s="323"/>
      <c r="CZ340" s="323"/>
      <c r="DA340" s="323"/>
      <c r="DB340" s="323"/>
      <c r="DC340" s="323"/>
      <c r="DD340" s="323"/>
      <c r="DE340" s="323"/>
      <c r="DF340" s="323"/>
      <c r="DG340" s="323"/>
      <c r="DH340" s="323"/>
      <c r="DI340" s="323"/>
      <c r="DJ340" s="323"/>
      <c r="DK340" s="323"/>
      <c r="DL340" s="323"/>
      <c r="DM340" s="323"/>
      <c r="DN340" s="323"/>
      <c r="DO340" s="323"/>
      <c r="DP340" s="323"/>
      <c r="DQ340" s="323"/>
      <c r="DR340" s="323"/>
      <c r="DS340" s="323"/>
      <c r="DT340" s="323"/>
      <c r="DU340" s="323"/>
      <c r="DV340" s="323"/>
      <c r="DW340" s="323"/>
      <c r="DX340" s="323"/>
      <c r="DY340" s="323"/>
      <c r="DZ340" s="323"/>
      <c r="EA340" s="323"/>
      <c r="EB340" s="323"/>
      <c r="EC340" s="323"/>
      <c r="ED340" s="323"/>
      <c r="EE340" s="323"/>
      <c r="EF340" s="323"/>
      <c r="EG340" s="323"/>
      <c r="EH340" s="323"/>
      <c r="EI340" s="323"/>
      <c r="EJ340" s="323"/>
      <c r="EK340" s="323"/>
      <c r="EL340" s="323"/>
      <c r="EM340" s="323"/>
      <c r="EN340" s="323"/>
      <c r="EO340" s="323"/>
      <c r="EP340" s="323"/>
      <c r="EQ340" s="323"/>
      <c r="ER340" s="323"/>
      <c r="ES340" s="323"/>
      <c r="ET340" s="323"/>
      <c r="EU340" s="323"/>
      <c r="EV340" s="323"/>
      <c r="EW340" s="323"/>
      <c r="EX340" s="323"/>
      <c r="EY340" s="323"/>
      <c r="EZ340" s="323"/>
      <c r="FA340" s="323"/>
      <c r="FB340" s="323"/>
      <c r="FC340" s="323"/>
    </row>
    <row r="341" spans="2:159" s="331" customFormat="1" x14ac:dyDescent="0.2">
      <c r="B341" s="247"/>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c r="AL341" s="323"/>
      <c r="AM341" s="323"/>
      <c r="AN341" s="323"/>
      <c r="AO341" s="323"/>
      <c r="AP341" s="323"/>
      <c r="AQ341" s="323"/>
      <c r="AR341" s="323"/>
      <c r="AS341" s="323"/>
      <c r="AT341" s="323"/>
      <c r="AU341" s="323"/>
      <c r="AV341" s="323"/>
      <c r="AW341" s="323"/>
      <c r="AX341" s="323"/>
      <c r="AY341" s="323"/>
      <c r="AZ341" s="323"/>
      <c r="BA341" s="323"/>
      <c r="BB341" s="323"/>
      <c r="BC341" s="323"/>
      <c r="BD341" s="323"/>
      <c r="BE341" s="323"/>
      <c r="BF341" s="323"/>
      <c r="BG341" s="323"/>
      <c r="BH341" s="323"/>
      <c r="BI341" s="323"/>
      <c r="BJ341" s="323"/>
      <c r="BK341" s="323"/>
      <c r="BL341" s="323"/>
      <c r="BM341" s="323"/>
      <c r="BN341" s="323"/>
      <c r="BO341" s="323"/>
      <c r="BP341" s="323"/>
      <c r="BQ341" s="323"/>
      <c r="BR341" s="323"/>
      <c r="BS341" s="323"/>
      <c r="BT341" s="323"/>
      <c r="BU341" s="323"/>
      <c r="BV341" s="323"/>
      <c r="BW341" s="323"/>
      <c r="BX341" s="323"/>
      <c r="BY341" s="323"/>
      <c r="BZ341" s="323"/>
      <c r="CA341" s="323"/>
      <c r="CB341" s="323"/>
      <c r="CC341" s="323"/>
      <c r="CD341" s="323"/>
      <c r="CE341" s="323"/>
      <c r="CF341" s="323"/>
      <c r="CG341" s="323"/>
      <c r="CH341" s="323"/>
      <c r="CI341" s="323"/>
      <c r="CJ341" s="323"/>
      <c r="CK341" s="323"/>
      <c r="CL341" s="323"/>
      <c r="CM341" s="323"/>
      <c r="CN341" s="323"/>
      <c r="CO341" s="323"/>
      <c r="CP341" s="323"/>
      <c r="CQ341" s="323"/>
      <c r="CR341" s="323"/>
      <c r="CS341" s="323"/>
      <c r="CT341" s="323"/>
      <c r="CU341" s="323"/>
      <c r="CV341" s="323"/>
      <c r="CW341" s="323"/>
      <c r="CX341" s="323"/>
      <c r="CY341" s="323"/>
      <c r="CZ341" s="323"/>
      <c r="DA341" s="323"/>
      <c r="DB341" s="323"/>
      <c r="DC341" s="323"/>
      <c r="DD341" s="323"/>
      <c r="DE341" s="323"/>
      <c r="DF341" s="323"/>
      <c r="DG341" s="323"/>
      <c r="DH341" s="323"/>
      <c r="DI341" s="323"/>
      <c r="DJ341" s="323"/>
      <c r="DK341" s="323"/>
      <c r="DL341" s="323"/>
      <c r="DM341" s="323"/>
      <c r="DN341" s="323"/>
      <c r="DO341" s="323"/>
      <c r="DP341" s="323"/>
      <c r="DQ341" s="323"/>
      <c r="DR341" s="323"/>
      <c r="DS341" s="323"/>
      <c r="DT341" s="323"/>
      <c r="DU341" s="323"/>
      <c r="DV341" s="323"/>
      <c r="DW341" s="323"/>
      <c r="DX341" s="323"/>
      <c r="DY341" s="323"/>
      <c r="DZ341" s="323"/>
      <c r="EA341" s="323"/>
      <c r="EB341" s="323"/>
      <c r="EC341" s="323"/>
      <c r="ED341" s="323"/>
      <c r="EE341" s="323"/>
      <c r="EF341" s="323"/>
      <c r="EG341" s="323"/>
      <c r="EH341" s="323"/>
      <c r="EI341" s="323"/>
      <c r="EJ341" s="323"/>
      <c r="EK341" s="323"/>
      <c r="EL341" s="323"/>
      <c r="EM341" s="323"/>
      <c r="EN341" s="323"/>
      <c r="EO341" s="323"/>
      <c r="EP341" s="323"/>
      <c r="EQ341" s="323"/>
      <c r="ER341" s="323"/>
      <c r="ES341" s="323"/>
      <c r="ET341" s="323"/>
      <c r="EU341" s="323"/>
      <c r="EV341" s="323"/>
      <c r="EW341" s="323"/>
      <c r="EX341" s="323"/>
      <c r="EY341" s="323"/>
      <c r="EZ341" s="323"/>
      <c r="FA341" s="323"/>
      <c r="FB341" s="323"/>
      <c r="FC341" s="323"/>
    </row>
    <row r="342" spans="2:159" s="331" customFormat="1" x14ac:dyDescent="0.2">
      <c r="B342" s="247"/>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c r="AL342" s="323"/>
      <c r="AM342" s="323"/>
      <c r="AN342" s="323"/>
      <c r="AO342" s="323"/>
      <c r="AP342" s="323"/>
      <c r="AQ342" s="323"/>
      <c r="AR342" s="323"/>
      <c r="AS342" s="323"/>
      <c r="AT342" s="323"/>
      <c r="AU342" s="323"/>
      <c r="AV342" s="323"/>
      <c r="AW342" s="323"/>
      <c r="AX342" s="323"/>
      <c r="AY342" s="323"/>
      <c r="AZ342" s="323"/>
      <c r="BA342" s="323"/>
      <c r="BB342" s="323"/>
      <c r="BC342" s="323"/>
      <c r="BD342" s="323"/>
      <c r="BE342" s="323"/>
      <c r="BF342" s="323"/>
      <c r="BG342" s="323"/>
      <c r="BH342" s="323"/>
      <c r="BI342" s="323"/>
      <c r="BJ342" s="323"/>
      <c r="BK342" s="323"/>
      <c r="BL342" s="323"/>
      <c r="BM342" s="323"/>
      <c r="BN342" s="323"/>
      <c r="BO342" s="323"/>
      <c r="BP342" s="323"/>
      <c r="BQ342" s="323"/>
      <c r="BR342" s="323"/>
      <c r="BS342" s="323"/>
      <c r="BT342" s="323"/>
      <c r="BU342" s="323"/>
      <c r="BV342" s="323"/>
      <c r="BW342" s="323"/>
      <c r="BX342" s="323"/>
      <c r="BY342" s="323"/>
      <c r="BZ342" s="323"/>
      <c r="CA342" s="323"/>
      <c r="CB342" s="323"/>
      <c r="CC342" s="323"/>
      <c r="CD342" s="323"/>
      <c r="CE342" s="323"/>
      <c r="CF342" s="323"/>
      <c r="CG342" s="323"/>
      <c r="CH342" s="323"/>
      <c r="CI342" s="323"/>
      <c r="CJ342" s="323"/>
      <c r="CK342" s="323"/>
      <c r="CL342" s="323"/>
      <c r="CM342" s="323"/>
      <c r="CN342" s="323"/>
      <c r="CO342" s="323"/>
      <c r="CP342" s="323"/>
      <c r="CQ342" s="323"/>
      <c r="CR342" s="323"/>
      <c r="CS342" s="323"/>
      <c r="CT342" s="323"/>
      <c r="CU342" s="323"/>
      <c r="CV342" s="323"/>
      <c r="CW342" s="323"/>
      <c r="CX342" s="323"/>
      <c r="CY342" s="323"/>
      <c r="CZ342" s="323"/>
      <c r="DA342" s="323"/>
      <c r="DB342" s="323"/>
      <c r="DC342" s="323"/>
      <c r="DD342" s="323"/>
      <c r="DE342" s="323"/>
      <c r="DF342" s="323"/>
      <c r="DG342" s="323"/>
      <c r="DH342" s="323"/>
      <c r="DI342" s="323"/>
      <c r="DJ342" s="323"/>
      <c r="DK342" s="323"/>
      <c r="DL342" s="323"/>
      <c r="DM342" s="323"/>
      <c r="DN342" s="323"/>
      <c r="DO342" s="323"/>
      <c r="DP342" s="323"/>
      <c r="DQ342" s="323"/>
      <c r="DR342" s="323"/>
      <c r="DS342" s="323"/>
      <c r="DT342" s="323"/>
      <c r="DU342" s="323"/>
      <c r="DV342" s="323"/>
      <c r="DW342" s="323"/>
      <c r="DX342" s="323"/>
      <c r="DY342" s="323"/>
      <c r="DZ342" s="323"/>
      <c r="EA342" s="323"/>
      <c r="EB342" s="323"/>
      <c r="EC342" s="323"/>
      <c r="ED342" s="323"/>
      <c r="EE342" s="323"/>
      <c r="EF342" s="323"/>
      <c r="EG342" s="323"/>
      <c r="EH342" s="323"/>
      <c r="EI342" s="323"/>
      <c r="EJ342" s="323"/>
      <c r="EK342" s="323"/>
      <c r="EL342" s="323"/>
      <c r="EM342" s="323"/>
      <c r="EN342" s="323"/>
      <c r="EO342" s="323"/>
      <c r="EP342" s="323"/>
      <c r="EQ342" s="323"/>
      <c r="ER342" s="323"/>
      <c r="ES342" s="323"/>
      <c r="ET342" s="323"/>
      <c r="EU342" s="323"/>
      <c r="EV342" s="323"/>
      <c r="EW342" s="323"/>
      <c r="EX342" s="323"/>
      <c r="EY342" s="323"/>
      <c r="EZ342" s="323"/>
      <c r="FA342" s="323"/>
      <c r="FB342" s="323"/>
      <c r="FC342" s="323"/>
    </row>
    <row r="343" spans="2:159" s="331" customFormat="1" x14ac:dyDescent="0.2">
      <c r="B343" s="247"/>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c r="AU343" s="323"/>
      <c r="AV343" s="323"/>
      <c r="AW343" s="323"/>
      <c r="AX343" s="323"/>
      <c r="AY343" s="323"/>
      <c r="AZ343" s="323"/>
      <c r="BA343" s="323"/>
      <c r="BB343" s="323"/>
      <c r="BC343" s="323"/>
      <c r="BD343" s="323"/>
      <c r="BE343" s="323"/>
      <c r="BF343" s="323"/>
      <c r="BG343" s="323"/>
      <c r="BH343" s="323"/>
      <c r="BI343" s="323"/>
      <c r="BJ343" s="323"/>
      <c r="BK343" s="323"/>
      <c r="BL343" s="323"/>
      <c r="BM343" s="323"/>
      <c r="BN343" s="323"/>
      <c r="BO343" s="323"/>
      <c r="BP343" s="323"/>
      <c r="BQ343" s="323"/>
      <c r="BR343" s="323"/>
      <c r="BS343" s="323"/>
      <c r="BT343" s="323"/>
      <c r="BU343" s="323"/>
      <c r="BV343" s="323"/>
      <c r="BW343" s="323"/>
      <c r="BX343" s="323"/>
      <c r="BY343" s="323"/>
      <c r="BZ343" s="323"/>
      <c r="CA343" s="323"/>
      <c r="CB343" s="323"/>
      <c r="CC343" s="323"/>
      <c r="CD343" s="323"/>
      <c r="CE343" s="323"/>
      <c r="CF343" s="323"/>
      <c r="CG343" s="323"/>
      <c r="CH343" s="323"/>
      <c r="CI343" s="323"/>
      <c r="CJ343" s="323"/>
      <c r="CK343" s="323"/>
      <c r="CL343" s="323"/>
      <c r="CM343" s="323"/>
      <c r="CN343" s="323"/>
      <c r="CO343" s="323"/>
      <c r="CP343" s="323"/>
      <c r="CQ343" s="323"/>
      <c r="CR343" s="323"/>
      <c r="CS343" s="323"/>
      <c r="CT343" s="323"/>
      <c r="CU343" s="323"/>
      <c r="CV343" s="323"/>
      <c r="CW343" s="323"/>
      <c r="CX343" s="323"/>
      <c r="CY343" s="323"/>
      <c r="CZ343" s="323"/>
      <c r="DA343" s="323"/>
      <c r="DB343" s="323"/>
      <c r="DC343" s="323"/>
      <c r="DD343" s="323"/>
      <c r="DE343" s="323"/>
      <c r="DF343" s="323"/>
      <c r="DG343" s="323"/>
      <c r="DH343" s="323"/>
      <c r="DI343" s="323"/>
      <c r="DJ343" s="323"/>
      <c r="DK343" s="323"/>
      <c r="DL343" s="323"/>
      <c r="DM343" s="323"/>
      <c r="DN343" s="323"/>
      <c r="DO343" s="323"/>
      <c r="DP343" s="323"/>
      <c r="DQ343" s="323"/>
      <c r="DR343" s="323"/>
      <c r="DS343" s="323"/>
      <c r="DT343" s="323"/>
      <c r="DU343" s="323"/>
      <c r="DV343" s="323"/>
      <c r="DW343" s="323"/>
      <c r="DX343" s="323"/>
      <c r="DY343" s="323"/>
      <c r="DZ343" s="323"/>
      <c r="EA343" s="323"/>
      <c r="EB343" s="323"/>
      <c r="EC343" s="323"/>
      <c r="ED343" s="323"/>
      <c r="EE343" s="323"/>
      <c r="EF343" s="323"/>
      <c r="EG343" s="323"/>
      <c r="EH343" s="323"/>
      <c r="EI343" s="323"/>
      <c r="EJ343" s="323"/>
      <c r="EK343" s="323"/>
      <c r="EL343" s="323"/>
      <c r="EM343" s="323"/>
      <c r="EN343" s="323"/>
      <c r="EO343" s="323"/>
      <c r="EP343" s="323"/>
      <c r="EQ343" s="323"/>
      <c r="ER343" s="323"/>
      <c r="ES343" s="323"/>
      <c r="ET343" s="323"/>
      <c r="EU343" s="323"/>
      <c r="EV343" s="323"/>
      <c r="EW343" s="323"/>
      <c r="EX343" s="323"/>
      <c r="EY343" s="323"/>
      <c r="EZ343" s="323"/>
      <c r="FA343" s="323"/>
      <c r="FB343" s="323"/>
      <c r="FC343" s="323"/>
    </row>
    <row r="344" spans="2:159" s="331" customFormat="1" x14ac:dyDescent="0.2">
      <c r="B344" s="247"/>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c r="AL344" s="323"/>
      <c r="AM344" s="323"/>
      <c r="AN344" s="323"/>
      <c r="AO344" s="323"/>
      <c r="AP344" s="323"/>
      <c r="AQ344" s="323"/>
      <c r="AR344" s="323"/>
      <c r="AS344" s="323"/>
      <c r="AT344" s="323"/>
      <c r="AU344" s="323"/>
      <c r="AV344" s="323"/>
      <c r="AW344" s="323"/>
      <c r="AX344" s="323"/>
      <c r="AY344" s="323"/>
      <c r="AZ344" s="323"/>
      <c r="BA344" s="323"/>
      <c r="BB344" s="323"/>
      <c r="BC344" s="323"/>
      <c r="BD344" s="323"/>
      <c r="BE344" s="323"/>
      <c r="BF344" s="323"/>
      <c r="BG344" s="323"/>
      <c r="BH344" s="323"/>
      <c r="BI344" s="323"/>
      <c r="BJ344" s="323"/>
      <c r="BK344" s="323"/>
      <c r="BL344" s="323"/>
      <c r="BM344" s="323"/>
      <c r="BN344" s="323"/>
      <c r="BO344" s="323"/>
      <c r="BP344" s="323"/>
      <c r="BQ344" s="323"/>
      <c r="BR344" s="323"/>
      <c r="BS344" s="323"/>
      <c r="BT344" s="323"/>
      <c r="BU344" s="323"/>
      <c r="BV344" s="323"/>
      <c r="BW344" s="323"/>
      <c r="BX344" s="323"/>
      <c r="BY344" s="323"/>
      <c r="BZ344" s="323"/>
      <c r="CA344" s="323"/>
      <c r="CB344" s="323"/>
      <c r="CC344" s="323"/>
      <c r="CD344" s="323"/>
      <c r="CE344" s="323"/>
      <c r="CF344" s="323"/>
      <c r="CG344" s="323"/>
      <c r="CH344" s="323"/>
      <c r="CI344" s="323"/>
      <c r="CJ344" s="323"/>
      <c r="CK344" s="323"/>
      <c r="CL344" s="323"/>
      <c r="CM344" s="323"/>
      <c r="CN344" s="323"/>
      <c r="CO344" s="323"/>
      <c r="CP344" s="323"/>
      <c r="CQ344" s="323"/>
      <c r="CR344" s="323"/>
      <c r="CS344" s="323"/>
      <c r="CT344" s="323"/>
      <c r="CU344" s="323"/>
      <c r="CV344" s="323"/>
      <c r="CW344" s="323"/>
      <c r="CX344" s="323"/>
      <c r="CY344" s="323"/>
      <c r="CZ344" s="323"/>
      <c r="DA344" s="323"/>
      <c r="DB344" s="323"/>
      <c r="DC344" s="323"/>
      <c r="DD344" s="323"/>
      <c r="DE344" s="323"/>
      <c r="DF344" s="323"/>
      <c r="DG344" s="323"/>
      <c r="DH344" s="323"/>
      <c r="DI344" s="323"/>
      <c r="DJ344" s="323"/>
      <c r="DK344" s="323"/>
      <c r="DL344" s="323"/>
      <c r="DM344" s="323"/>
      <c r="DN344" s="323"/>
      <c r="DO344" s="323"/>
      <c r="DP344" s="323"/>
      <c r="DQ344" s="323"/>
      <c r="DR344" s="323"/>
      <c r="DS344" s="323"/>
      <c r="DT344" s="323"/>
      <c r="DU344" s="323"/>
      <c r="DV344" s="323"/>
      <c r="DW344" s="323"/>
      <c r="DX344" s="323"/>
      <c r="DY344" s="323"/>
      <c r="DZ344" s="323"/>
      <c r="EA344" s="323"/>
      <c r="EB344" s="323"/>
      <c r="EC344" s="323"/>
      <c r="ED344" s="323"/>
      <c r="EE344" s="323"/>
      <c r="EF344" s="323"/>
      <c r="EG344" s="323"/>
      <c r="EH344" s="323"/>
      <c r="EI344" s="323"/>
      <c r="EJ344" s="323"/>
      <c r="EK344" s="323"/>
      <c r="EL344" s="323"/>
      <c r="EM344" s="323"/>
      <c r="EN344" s="323"/>
      <c r="EO344" s="323"/>
      <c r="EP344" s="323"/>
      <c r="EQ344" s="323"/>
      <c r="ER344" s="323"/>
      <c r="ES344" s="323"/>
      <c r="ET344" s="323"/>
      <c r="EU344" s="323"/>
      <c r="EV344" s="323"/>
      <c r="EW344" s="323"/>
      <c r="EX344" s="323"/>
      <c r="EY344" s="323"/>
      <c r="EZ344" s="323"/>
      <c r="FA344" s="323"/>
      <c r="FB344" s="323"/>
      <c r="FC344" s="323"/>
    </row>
    <row r="345" spans="2:159" s="331" customFormat="1" x14ac:dyDescent="0.2">
      <c r="B345" s="247"/>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c r="AL345" s="323"/>
      <c r="AM345" s="323"/>
      <c r="AN345" s="323"/>
      <c r="AO345" s="323"/>
      <c r="AP345" s="323"/>
      <c r="AQ345" s="323"/>
      <c r="AR345" s="323"/>
      <c r="AS345" s="323"/>
      <c r="AT345" s="323"/>
      <c r="AU345" s="323"/>
      <c r="AV345" s="323"/>
      <c r="AW345" s="323"/>
      <c r="AX345" s="323"/>
      <c r="AY345" s="323"/>
      <c r="AZ345" s="323"/>
      <c r="BA345" s="323"/>
      <c r="BB345" s="323"/>
      <c r="BC345" s="323"/>
      <c r="BD345" s="323"/>
      <c r="BE345" s="323"/>
      <c r="BF345" s="323"/>
      <c r="BG345" s="323"/>
      <c r="BH345" s="323"/>
      <c r="BI345" s="323"/>
      <c r="BJ345" s="323"/>
      <c r="BK345" s="323"/>
      <c r="BL345" s="323"/>
      <c r="BM345" s="323"/>
      <c r="BN345" s="323"/>
      <c r="BO345" s="323"/>
      <c r="BP345" s="323"/>
      <c r="BQ345" s="323"/>
      <c r="BR345" s="323"/>
      <c r="BS345" s="323"/>
      <c r="BT345" s="323"/>
      <c r="BU345" s="323"/>
      <c r="BV345" s="323"/>
      <c r="BW345" s="323"/>
      <c r="BX345" s="323"/>
      <c r="BY345" s="323"/>
      <c r="BZ345" s="323"/>
      <c r="CA345" s="323"/>
      <c r="CB345" s="323"/>
      <c r="CC345" s="323"/>
      <c r="CD345" s="323"/>
      <c r="CE345" s="323"/>
      <c r="CF345" s="323"/>
      <c r="CG345" s="323"/>
      <c r="CH345" s="323"/>
      <c r="CI345" s="323"/>
      <c r="CJ345" s="323"/>
      <c r="CK345" s="323"/>
      <c r="CL345" s="323"/>
      <c r="CM345" s="323"/>
      <c r="CN345" s="323"/>
      <c r="CO345" s="323"/>
      <c r="CP345" s="323"/>
      <c r="CQ345" s="323"/>
      <c r="CR345" s="323"/>
      <c r="CS345" s="323"/>
      <c r="CT345" s="323"/>
      <c r="CU345" s="323"/>
      <c r="CV345" s="323"/>
      <c r="CW345" s="323"/>
      <c r="CX345" s="323"/>
      <c r="CY345" s="323"/>
      <c r="CZ345" s="323"/>
      <c r="DA345" s="323"/>
      <c r="DB345" s="323"/>
      <c r="DC345" s="323"/>
      <c r="DD345" s="323"/>
      <c r="DE345" s="323"/>
      <c r="DF345" s="323"/>
      <c r="DG345" s="323"/>
      <c r="DH345" s="323"/>
      <c r="DI345" s="323"/>
      <c r="DJ345" s="323"/>
      <c r="DK345" s="323"/>
      <c r="DL345" s="323"/>
      <c r="DM345" s="323"/>
      <c r="DN345" s="323"/>
      <c r="DO345" s="323"/>
      <c r="DP345" s="323"/>
      <c r="DQ345" s="323"/>
      <c r="DR345" s="323"/>
      <c r="DS345" s="323"/>
      <c r="DT345" s="323"/>
      <c r="DU345" s="323"/>
      <c r="DV345" s="323"/>
      <c r="DW345" s="323"/>
      <c r="DX345" s="323"/>
      <c r="DY345" s="323"/>
      <c r="DZ345" s="323"/>
      <c r="EA345" s="323"/>
      <c r="EB345" s="323"/>
      <c r="EC345" s="323"/>
      <c r="ED345" s="323"/>
      <c r="EE345" s="323"/>
      <c r="EF345" s="323"/>
      <c r="EG345" s="323"/>
      <c r="EH345" s="323"/>
      <c r="EI345" s="323"/>
      <c r="EJ345" s="323"/>
      <c r="EK345" s="323"/>
      <c r="EL345" s="323"/>
      <c r="EM345" s="323"/>
      <c r="EN345" s="323"/>
      <c r="EO345" s="323"/>
      <c r="EP345" s="323"/>
      <c r="EQ345" s="323"/>
      <c r="ER345" s="323"/>
      <c r="ES345" s="323"/>
      <c r="ET345" s="323"/>
      <c r="EU345" s="323"/>
      <c r="EV345" s="323"/>
      <c r="EW345" s="323"/>
      <c r="EX345" s="323"/>
      <c r="EY345" s="323"/>
      <c r="EZ345" s="323"/>
      <c r="FA345" s="323"/>
      <c r="FB345" s="323"/>
      <c r="FC345" s="323"/>
    </row>
    <row r="346" spans="2:159" s="331" customFormat="1" x14ac:dyDescent="0.2">
      <c r="B346" s="247"/>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c r="AL346" s="323"/>
      <c r="AM346" s="323"/>
      <c r="AN346" s="323"/>
      <c r="AO346" s="323"/>
      <c r="AP346" s="323"/>
      <c r="AQ346" s="323"/>
      <c r="AR346" s="323"/>
      <c r="AS346" s="323"/>
      <c r="AT346" s="323"/>
      <c r="AU346" s="323"/>
      <c r="AV346" s="323"/>
      <c r="AW346" s="323"/>
      <c r="AX346" s="323"/>
      <c r="AY346" s="323"/>
      <c r="AZ346" s="323"/>
      <c r="BA346" s="323"/>
      <c r="BB346" s="323"/>
      <c r="BC346" s="323"/>
      <c r="BD346" s="323"/>
      <c r="BE346" s="323"/>
      <c r="BF346" s="323"/>
      <c r="BG346" s="323"/>
      <c r="BH346" s="323"/>
      <c r="BI346" s="323"/>
      <c r="BJ346" s="323"/>
      <c r="BK346" s="323"/>
      <c r="BL346" s="323"/>
      <c r="BM346" s="323"/>
      <c r="BN346" s="323"/>
      <c r="BO346" s="323"/>
      <c r="BP346" s="323"/>
      <c r="BQ346" s="323"/>
      <c r="BR346" s="323"/>
      <c r="BS346" s="323"/>
      <c r="BT346" s="323"/>
      <c r="BU346" s="323"/>
      <c r="BV346" s="323"/>
      <c r="BW346" s="323"/>
      <c r="BX346" s="323"/>
      <c r="BY346" s="323"/>
      <c r="BZ346" s="323"/>
      <c r="CA346" s="323"/>
      <c r="CB346" s="323"/>
      <c r="CC346" s="323"/>
      <c r="CD346" s="323"/>
      <c r="CE346" s="323"/>
      <c r="CF346" s="323"/>
      <c r="CG346" s="323"/>
      <c r="CH346" s="323"/>
      <c r="CI346" s="323"/>
      <c r="CJ346" s="323"/>
      <c r="CK346" s="323"/>
      <c r="CL346" s="323"/>
      <c r="CM346" s="323"/>
      <c r="CN346" s="323"/>
      <c r="CO346" s="323"/>
      <c r="CP346" s="323"/>
      <c r="CQ346" s="323"/>
      <c r="CR346" s="323"/>
      <c r="CS346" s="323"/>
      <c r="CT346" s="323"/>
      <c r="CU346" s="323"/>
      <c r="CV346" s="323"/>
      <c r="CW346" s="323"/>
      <c r="CX346" s="323"/>
      <c r="CY346" s="323"/>
      <c r="CZ346" s="323"/>
      <c r="DA346" s="323"/>
      <c r="DB346" s="323"/>
      <c r="DC346" s="323"/>
      <c r="DD346" s="323"/>
      <c r="DE346" s="323"/>
      <c r="DF346" s="323"/>
      <c r="DG346" s="323"/>
      <c r="DH346" s="323"/>
      <c r="DI346" s="323"/>
      <c r="DJ346" s="323"/>
      <c r="DK346" s="323"/>
      <c r="DL346" s="323"/>
      <c r="DM346" s="323"/>
      <c r="DN346" s="323"/>
      <c r="DO346" s="323"/>
      <c r="DP346" s="323"/>
      <c r="DQ346" s="323"/>
      <c r="DR346" s="323"/>
      <c r="DS346" s="323"/>
      <c r="DT346" s="323"/>
      <c r="DU346" s="323"/>
      <c r="DV346" s="323"/>
      <c r="DW346" s="323"/>
      <c r="DX346" s="323"/>
      <c r="DY346" s="323"/>
      <c r="DZ346" s="323"/>
      <c r="EA346" s="323"/>
      <c r="EB346" s="323"/>
      <c r="EC346" s="323"/>
      <c r="ED346" s="323"/>
      <c r="EE346" s="323"/>
      <c r="EF346" s="323"/>
      <c r="EG346" s="323"/>
      <c r="EH346" s="323"/>
      <c r="EI346" s="323"/>
      <c r="EJ346" s="323"/>
      <c r="EK346" s="323"/>
      <c r="EL346" s="323"/>
      <c r="EM346" s="323"/>
      <c r="EN346" s="323"/>
      <c r="EO346" s="323"/>
      <c r="EP346" s="323"/>
      <c r="EQ346" s="323"/>
      <c r="ER346" s="323"/>
      <c r="ES346" s="323"/>
      <c r="ET346" s="323"/>
      <c r="EU346" s="323"/>
      <c r="EV346" s="323"/>
      <c r="EW346" s="323"/>
      <c r="EX346" s="323"/>
      <c r="EY346" s="323"/>
      <c r="EZ346" s="323"/>
      <c r="FA346" s="323"/>
      <c r="FB346" s="323"/>
      <c r="FC346" s="323"/>
    </row>
    <row r="347" spans="2:159" s="331" customFormat="1" x14ac:dyDescent="0.2">
      <c r="B347" s="247"/>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3"/>
      <c r="AY347" s="323"/>
      <c r="AZ347" s="323"/>
      <c r="BA347" s="323"/>
      <c r="BB347" s="323"/>
      <c r="BC347" s="323"/>
      <c r="BD347" s="323"/>
      <c r="BE347" s="323"/>
      <c r="BF347" s="323"/>
      <c r="BG347" s="323"/>
      <c r="BH347" s="323"/>
      <c r="BI347" s="323"/>
      <c r="BJ347" s="323"/>
      <c r="BK347" s="323"/>
      <c r="BL347" s="323"/>
      <c r="BM347" s="323"/>
      <c r="BN347" s="323"/>
      <c r="BO347" s="323"/>
      <c r="BP347" s="323"/>
      <c r="BQ347" s="323"/>
      <c r="BR347" s="323"/>
      <c r="BS347" s="323"/>
      <c r="BT347" s="323"/>
      <c r="BU347" s="323"/>
      <c r="BV347" s="323"/>
      <c r="BW347" s="323"/>
      <c r="BX347" s="323"/>
      <c r="BY347" s="323"/>
      <c r="BZ347" s="323"/>
      <c r="CA347" s="323"/>
      <c r="CB347" s="323"/>
      <c r="CC347" s="323"/>
      <c r="CD347" s="323"/>
      <c r="CE347" s="323"/>
      <c r="CF347" s="323"/>
      <c r="CG347" s="323"/>
      <c r="CH347" s="323"/>
      <c r="CI347" s="323"/>
      <c r="CJ347" s="323"/>
      <c r="CK347" s="323"/>
      <c r="CL347" s="323"/>
      <c r="CM347" s="323"/>
      <c r="CN347" s="323"/>
      <c r="CO347" s="323"/>
      <c r="CP347" s="323"/>
      <c r="CQ347" s="323"/>
      <c r="CR347" s="323"/>
      <c r="CS347" s="323"/>
      <c r="CT347" s="323"/>
      <c r="CU347" s="323"/>
      <c r="CV347" s="323"/>
      <c r="CW347" s="323"/>
      <c r="CX347" s="323"/>
      <c r="CY347" s="323"/>
      <c r="CZ347" s="323"/>
      <c r="DA347" s="323"/>
      <c r="DB347" s="323"/>
      <c r="DC347" s="323"/>
      <c r="DD347" s="323"/>
      <c r="DE347" s="323"/>
      <c r="DF347" s="323"/>
      <c r="DG347" s="323"/>
      <c r="DH347" s="323"/>
      <c r="DI347" s="323"/>
      <c r="DJ347" s="323"/>
      <c r="DK347" s="323"/>
      <c r="DL347" s="323"/>
      <c r="DM347" s="323"/>
      <c r="DN347" s="323"/>
      <c r="DO347" s="323"/>
      <c r="DP347" s="323"/>
      <c r="DQ347" s="323"/>
      <c r="DR347" s="323"/>
      <c r="DS347" s="323"/>
      <c r="DT347" s="323"/>
      <c r="DU347" s="323"/>
      <c r="DV347" s="323"/>
      <c r="DW347" s="323"/>
      <c r="DX347" s="323"/>
      <c r="DY347" s="323"/>
      <c r="DZ347" s="323"/>
      <c r="EA347" s="323"/>
      <c r="EB347" s="323"/>
      <c r="EC347" s="323"/>
      <c r="ED347" s="323"/>
      <c r="EE347" s="323"/>
      <c r="EF347" s="323"/>
      <c r="EG347" s="323"/>
      <c r="EH347" s="323"/>
      <c r="EI347" s="323"/>
      <c r="EJ347" s="323"/>
      <c r="EK347" s="323"/>
      <c r="EL347" s="323"/>
      <c r="EM347" s="323"/>
      <c r="EN347" s="323"/>
      <c r="EO347" s="323"/>
      <c r="EP347" s="323"/>
      <c r="EQ347" s="323"/>
      <c r="ER347" s="323"/>
      <c r="ES347" s="323"/>
      <c r="ET347" s="323"/>
      <c r="EU347" s="323"/>
      <c r="EV347" s="323"/>
      <c r="EW347" s="323"/>
      <c r="EX347" s="323"/>
      <c r="EY347" s="323"/>
      <c r="EZ347" s="323"/>
      <c r="FA347" s="323"/>
      <c r="FB347" s="323"/>
      <c r="FC347" s="323"/>
    </row>
  </sheetData>
  <mergeCells count="6">
    <mergeCell ref="I5:I6"/>
    <mergeCell ref="A5:A6"/>
    <mergeCell ref="B5:D5"/>
    <mergeCell ref="E5:E6"/>
    <mergeCell ref="F5:F6"/>
    <mergeCell ref="G5:H5"/>
  </mergeCells>
  <printOptions gridLines="1"/>
  <pageMargins left="1.53" right="0.24" top="0.46" bottom="0.32" header="0.17" footer="0.17"/>
  <pageSetup paperSize="9" scale="72" orientation="portrait" r:id="rId1"/>
  <headerFooter alignWithMargins="0">
    <oddFooter>&amp;L&amp;8&amp;F &amp;A&amp;C&amp;P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Normal="100" zoomScaleSheetLayoutView="100" workbookViewId="0">
      <pane xSplit="1" ySplit="5" topLeftCell="B80" activePane="bottomRight" state="frozen"/>
      <selection pane="topRight" activeCell="B1" sqref="B1"/>
      <selection pane="bottomLeft" activeCell="A6" sqref="A6"/>
      <selection pane="bottomRight" activeCell="F100" sqref="F100"/>
    </sheetView>
  </sheetViews>
  <sheetFormatPr defaultRowHeight="12.75" x14ac:dyDescent="0.2"/>
  <cols>
    <col min="1" max="1" width="32.28515625" style="2" customWidth="1"/>
    <col min="2" max="2" width="10" style="2" customWidth="1"/>
    <col min="3" max="3" width="11" style="2" customWidth="1"/>
    <col min="4" max="4" width="11.140625" style="2" customWidth="1"/>
    <col min="5" max="5" width="13" style="2" customWidth="1"/>
    <col min="6" max="6" width="59.42578125" style="2" customWidth="1"/>
    <col min="7" max="251" width="9.140625" style="2"/>
    <col min="252" max="252" width="32.28515625" style="2" customWidth="1"/>
    <col min="253" max="253" width="10" style="2" customWidth="1"/>
    <col min="254" max="254" width="11" style="2" customWidth="1"/>
    <col min="255" max="255" width="11.140625" style="2" customWidth="1"/>
    <col min="256" max="256" width="13.42578125" style="2" customWidth="1"/>
    <col min="257" max="257" width="59.42578125" style="2" customWidth="1"/>
    <col min="258" max="258" width="19.7109375" style="2" customWidth="1"/>
    <col min="259" max="259" width="14.7109375" style="2" customWidth="1"/>
    <col min="260" max="507" width="9.140625" style="2"/>
    <col min="508" max="508" width="32.28515625" style="2" customWidth="1"/>
    <col min="509" max="509" width="10" style="2" customWidth="1"/>
    <col min="510" max="510" width="11" style="2" customWidth="1"/>
    <col min="511" max="511" width="11.140625" style="2" customWidth="1"/>
    <col min="512" max="512" width="13.42578125" style="2" customWidth="1"/>
    <col min="513" max="513" width="59.42578125" style="2" customWidth="1"/>
    <col min="514" max="514" width="19.7109375" style="2" customWidth="1"/>
    <col min="515" max="515" width="14.7109375" style="2" customWidth="1"/>
    <col min="516" max="763" width="9.140625" style="2"/>
    <col min="764" max="764" width="32.28515625" style="2" customWidth="1"/>
    <col min="765" max="765" width="10" style="2" customWidth="1"/>
    <col min="766" max="766" width="11" style="2" customWidth="1"/>
    <col min="767" max="767" width="11.140625" style="2" customWidth="1"/>
    <col min="768" max="768" width="13.42578125" style="2" customWidth="1"/>
    <col min="769" max="769" width="59.42578125" style="2" customWidth="1"/>
    <col min="770" max="770" width="19.7109375" style="2" customWidth="1"/>
    <col min="771" max="771" width="14.7109375" style="2" customWidth="1"/>
    <col min="772" max="1019" width="9.140625" style="2"/>
    <col min="1020" max="1020" width="32.28515625" style="2" customWidth="1"/>
    <col min="1021" max="1021" width="10" style="2" customWidth="1"/>
    <col min="1022" max="1022" width="11" style="2" customWidth="1"/>
    <col min="1023" max="1023" width="11.140625" style="2" customWidth="1"/>
    <col min="1024" max="1024" width="13.42578125" style="2" customWidth="1"/>
    <col min="1025" max="1025" width="59.42578125" style="2" customWidth="1"/>
    <col min="1026" max="1026" width="19.7109375" style="2" customWidth="1"/>
    <col min="1027" max="1027" width="14.7109375" style="2" customWidth="1"/>
    <col min="1028" max="1275" width="9.140625" style="2"/>
    <col min="1276" max="1276" width="32.28515625" style="2" customWidth="1"/>
    <col min="1277" max="1277" width="10" style="2" customWidth="1"/>
    <col min="1278" max="1278" width="11" style="2" customWidth="1"/>
    <col min="1279" max="1279" width="11.140625" style="2" customWidth="1"/>
    <col min="1280" max="1280" width="13.42578125" style="2" customWidth="1"/>
    <col min="1281" max="1281" width="59.42578125" style="2" customWidth="1"/>
    <col min="1282" max="1282" width="19.7109375" style="2" customWidth="1"/>
    <col min="1283" max="1283" width="14.7109375" style="2" customWidth="1"/>
    <col min="1284" max="1531" width="9.140625" style="2"/>
    <col min="1532" max="1532" width="32.28515625" style="2" customWidth="1"/>
    <col min="1533" max="1533" width="10" style="2" customWidth="1"/>
    <col min="1534" max="1534" width="11" style="2" customWidth="1"/>
    <col min="1535" max="1535" width="11.140625" style="2" customWidth="1"/>
    <col min="1536" max="1536" width="13.42578125" style="2" customWidth="1"/>
    <col min="1537" max="1537" width="59.42578125" style="2" customWidth="1"/>
    <col min="1538" max="1538" width="19.7109375" style="2" customWidth="1"/>
    <col min="1539" max="1539" width="14.7109375" style="2" customWidth="1"/>
    <col min="1540" max="1787" width="9.140625" style="2"/>
    <col min="1788" max="1788" width="32.28515625" style="2" customWidth="1"/>
    <col min="1789" max="1789" width="10" style="2" customWidth="1"/>
    <col min="1790" max="1790" width="11" style="2" customWidth="1"/>
    <col min="1791" max="1791" width="11.140625" style="2" customWidth="1"/>
    <col min="1792" max="1792" width="13.42578125" style="2" customWidth="1"/>
    <col min="1793" max="1793" width="59.42578125" style="2" customWidth="1"/>
    <col min="1794" max="1794" width="19.7109375" style="2" customWidth="1"/>
    <col min="1795" max="1795" width="14.7109375" style="2" customWidth="1"/>
    <col min="1796" max="2043" width="9.140625" style="2"/>
    <col min="2044" max="2044" width="32.28515625" style="2" customWidth="1"/>
    <col min="2045" max="2045" width="10" style="2" customWidth="1"/>
    <col min="2046" max="2046" width="11" style="2" customWidth="1"/>
    <col min="2047" max="2047" width="11.140625" style="2" customWidth="1"/>
    <col min="2048" max="2048" width="13.42578125" style="2" customWidth="1"/>
    <col min="2049" max="2049" width="59.42578125" style="2" customWidth="1"/>
    <col min="2050" max="2050" width="19.7109375" style="2" customWidth="1"/>
    <col min="2051" max="2051" width="14.7109375" style="2" customWidth="1"/>
    <col min="2052" max="2299" width="9.140625" style="2"/>
    <col min="2300" max="2300" width="32.28515625" style="2" customWidth="1"/>
    <col min="2301" max="2301" width="10" style="2" customWidth="1"/>
    <col min="2302" max="2302" width="11" style="2" customWidth="1"/>
    <col min="2303" max="2303" width="11.140625" style="2" customWidth="1"/>
    <col min="2304" max="2304" width="13.42578125" style="2" customWidth="1"/>
    <col min="2305" max="2305" width="59.42578125" style="2" customWidth="1"/>
    <col min="2306" max="2306" width="19.7109375" style="2" customWidth="1"/>
    <col min="2307" max="2307" width="14.7109375" style="2" customWidth="1"/>
    <col min="2308" max="2555" width="9.140625" style="2"/>
    <col min="2556" max="2556" width="32.28515625" style="2" customWidth="1"/>
    <col min="2557" max="2557" width="10" style="2" customWidth="1"/>
    <col min="2558" max="2558" width="11" style="2" customWidth="1"/>
    <col min="2559" max="2559" width="11.140625" style="2" customWidth="1"/>
    <col min="2560" max="2560" width="13.42578125" style="2" customWidth="1"/>
    <col min="2561" max="2561" width="59.42578125" style="2" customWidth="1"/>
    <col min="2562" max="2562" width="19.7109375" style="2" customWidth="1"/>
    <col min="2563" max="2563" width="14.7109375" style="2" customWidth="1"/>
    <col min="2564" max="2811" width="9.140625" style="2"/>
    <col min="2812" max="2812" width="32.28515625" style="2" customWidth="1"/>
    <col min="2813" max="2813" width="10" style="2" customWidth="1"/>
    <col min="2814" max="2814" width="11" style="2" customWidth="1"/>
    <col min="2815" max="2815" width="11.140625" style="2" customWidth="1"/>
    <col min="2816" max="2816" width="13.42578125" style="2" customWidth="1"/>
    <col min="2817" max="2817" width="59.42578125" style="2" customWidth="1"/>
    <col min="2818" max="2818" width="19.7109375" style="2" customWidth="1"/>
    <col min="2819" max="2819" width="14.7109375" style="2" customWidth="1"/>
    <col min="2820" max="3067" width="9.140625" style="2"/>
    <col min="3068" max="3068" width="32.28515625" style="2" customWidth="1"/>
    <col min="3069" max="3069" width="10" style="2" customWidth="1"/>
    <col min="3070" max="3070" width="11" style="2" customWidth="1"/>
    <col min="3071" max="3071" width="11.140625" style="2" customWidth="1"/>
    <col min="3072" max="3072" width="13.42578125" style="2" customWidth="1"/>
    <col min="3073" max="3073" width="59.42578125" style="2" customWidth="1"/>
    <col min="3074" max="3074" width="19.7109375" style="2" customWidth="1"/>
    <col min="3075" max="3075" width="14.7109375" style="2" customWidth="1"/>
    <col min="3076" max="3323" width="9.140625" style="2"/>
    <col min="3324" max="3324" width="32.28515625" style="2" customWidth="1"/>
    <col min="3325" max="3325" width="10" style="2" customWidth="1"/>
    <col min="3326" max="3326" width="11" style="2" customWidth="1"/>
    <col min="3327" max="3327" width="11.140625" style="2" customWidth="1"/>
    <col min="3328" max="3328" width="13.42578125" style="2" customWidth="1"/>
    <col min="3329" max="3329" width="59.42578125" style="2" customWidth="1"/>
    <col min="3330" max="3330" width="19.7109375" style="2" customWidth="1"/>
    <col min="3331" max="3331" width="14.7109375" style="2" customWidth="1"/>
    <col min="3332" max="3579" width="9.140625" style="2"/>
    <col min="3580" max="3580" width="32.28515625" style="2" customWidth="1"/>
    <col min="3581" max="3581" width="10" style="2" customWidth="1"/>
    <col min="3582" max="3582" width="11" style="2" customWidth="1"/>
    <col min="3583" max="3583" width="11.140625" style="2" customWidth="1"/>
    <col min="3584" max="3584" width="13.42578125" style="2" customWidth="1"/>
    <col min="3585" max="3585" width="59.42578125" style="2" customWidth="1"/>
    <col min="3586" max="3586" width="19.7109375" style="2" customWidth="1"/>
    <col min="3587" max="3587" width="14.7109375" style="2" customWidth="1"/>
    <col min="3588" max="3835" width="9.140625" style="2"/>
    <col min="3836" max="3836" width="32.28515625" style="2" customWidth="1"/>
    <col min="3837" max="3837" width="10" style="2" customWidth="1"/>
    <col min="3838" max="3838" width="11" style="2" customWidth="1"/>
    <col min="3839" max="3839" width="11.140625" style="2" customWidth="1"/>
    <col min="3840" max="3840" width="13.42578125" style="2" customWidth="1"/>
    <col min="3841" max="3841" width="59.42578125" style="2" customWidth="1"/>
    <col min="3842" max="3842" width="19.7109375" style="2" customWidth="1"/>
    <col min="3843" max="3843" width="14.7109375" style="2" customWidth="1"/>
    <col min="3844" max="4091" width="9.140625" style="2"/>
    <col min="4092" max="4092" width="32.28515625" style="2" customWidth="1"/>
    <col min="4093" max="4093" width="10" style="2" customWidth="1"/>
    <col min="4094" max="4094" width="11" style="2" customWidth="1"/>
    <col min="4095" max="4095" width="11.140625" style="2" customWidth="1"/>
    <col min="4096" max="4096" width="13.42578125" style="2" customWidth="1"/>
    <col min="4097" max="4097" width="59.42578125" style="2" customWidth="1"/>
    <col min="4098" max="4098" width="19.7109375" style="2" customWidth="1"/>
    <col min="4099" max="4099" width="14.7109375" style="2" customWidth="1"/>
    <col min="4100" max="4347" width="9.140625" style="2"/>
    <col min="4348" max="4348" width="32.28515625" style="2" customWidth="1"/>
    <col min="4349" max="4349" width="10" style="2" customWidth="1"/>
    <col min="4350" max="4350" width="11" style="2" customWidth="1"/>
    <col min="4351" max="4351" width="11.140625" style="2" customWidth="1"/>
    <col min="4352" max="4352" width="13.42578125" style="2" customWidth="1"/>
    <col min="4353" max="4353" width="59.42578125" style="2" customWidth="1"/>
    <col min="4354" max="4354" width="19.7109375" style="2" customWidth="1"/>
    <col min="4355" max="4355" width="14.7109375" style="2" customWidth="1"/>
    <col min="4356" max="4603" width="9.140625" style="2"/>
    <col min="4604" max="4604" width="32.28515625" style="2" customWidth="1"/>
    <col min="4605" max="4605" width="10" style="2" customWidth="1"/>
    <col min="4606" max="4606" width="11" style="2" customWidth="1"/>
    <col min="4607" max="4607" width="11.140625" style="2" customWidth="1"/>
    <col min="4608" max="4608" width="13.42578125" style="2" customWidth="1"/>
    <col min="4609" max="4609" width="59.42578125" style="2" customWidth="1"/>
    <col min="4610" max="4610" width="19.7109375" style="2" customWidth="1"/>
    <col min="4611" max="4611" width="14.7109375" style="2" customWidth="1"/>
    <col min="4612" max="4859" width="9.140625" style="2"/>
    <col min="4860" max="4860" width="32.28515625" style="2" customWidth="1"/>
    <col min="4861" max="4861" width="10" style="2" customWidth="1"/>
    <col min="4862" max="4862" width="11" style="2" customWidth="1"/>
    <col min="4863" max="4863" width="11.140625" style="2" customWidth="1"/>
    <col min="4864" max="4864" width="13.42578125" style="2" customWidth="1"/>
    <col min="4865" max="4865" width="59.42578125" style="2" customWidth="1"/>
    <col min="4866" max="4866" width="19.7109375" style="2" customWidth="1"/>
    <col min="4867" max="4867" width="14.7109375" style="2" customWidth="1"/>
    <col min="4868" max="5115" width="9.140625" style="2"/>
    <col min="5116" max="5116" width="32.28515625" style="2" customWidth="1"/>
    <col min="5117" max="5117" width="10" style="2" customWidth="1"/>
    <col min="5118" max="5118" width="11" style="2" customWidth="1"/>
    <col min="5119" max="5119" width="11.140625" style="2" customWidth="1"/>
    <col min="5120" max="5120" width="13.42578125" style="2" customWidth="1"/>
    <col min="5121" max="5121" width="59.42578125" style="2" customWidth="1"/>
    <col min="5122" max="5122" width="19.7109375" style="2" customWidth="1"/>
    <col min="5123" max="5123" width="14.7109375" style="2" customWidth="1"/>
    <col min="5124" max="5371" width="9.140625" style="2"/>
    <col min="5372" max="5372" width="32.28515625" style="2" customWidth="1"/>
    <col min="5373" max="5373" width="10" style="2" customWidth="1"/>
    <col min="5374" max="5374" width="11" style="2" customWidth="1"/>
    <col min="5375" max="5375" width="11.140625" style="2" customWidth="1"/>
    <col min="5376" max="5376" width="13.42578125" style="2" customWidth="1"/>
    <col min="5377" max="5377" width="59.42578125" style="2" customWidth="1"/>
    <col min="5378" max="5378" width="19.7109375" style="2" customWidth="1"/>
    <col min="5379" max="5379" width="14.7109375" style="2" customWidth="1"/>
    <col min="5380" max="5627" width="9.140625" style="2"/>
    <col min="5628" max="5628" width="32.28515625" style="2" customWidth="1"/>
    <col min="5629" max="5629" width="10" style="2" customWidth="1"/>
    <col min="5630" max="5630" width="11" style="2" customWidth="1"/>
    <col min="5631" max="5631" width="11.140625" style="2" customWidth="1"/>
    <col min="5632" max="5632" width="13.42578125" style="2" customWidth="1"/>
    <col min="5633" max="5633" width="59.42578125" style="2" customWidth="1"/>
    <col min="5634" max="5634" width="19.7109375" style="2" customWidth="1"/>
    <col min="5635" max="5635" width="14.7109375" style="2" customWidth="1"/>
    <col min="5636" max="5883" width="9.140625" style="2"/>
    <col min="5884" max="5884" width="32.28515625" style="2" customWidth="1"/>
    <col min="5885" max="5885" width="10" style="2" customWidth="1"/>
    <col min="5886" max="5886" width="11" style="2" customWidth="1"/>
    <col min="5887" max="5887" width="11.140625" style="2" customWidth="1"/>
    <col min="5888" max="5888" width="13.42578125" style="2" customWidth="1"/>
    <col min="5889" max="5889" width="59.42578125" style="2" customWidth="1"/>
    <col min="5890" max="5890" width="19.7109375" style="2" customWidth="1"/>
    <col min="5891" max="5891" width="14.7109375" style="2" customWidth="1"/>
    <col min="5892" max="6139" width="9.140625" style="2"/>
    <col min="6140" max="6140" width="32.28515625" style="2" customWidth="1"/>
    <col min="6141" max="6141" width="10" style="2" customWidth="1"/>
    <col min="6142" max="6142" width="11" style="2" customWidth="1"/>
    <col min="6143" max="6143" width="11.140625" style="2" customWidth="1"/>
    <col min="6144" max="6144" width="13.42578125" style="2" customWidth="1"/>
    <col min="6145" max="6145" width="59.42578125" style="2" customWidth="1"/>
    <col min="6146" max="6146" width="19.7109375" style="2" customWidth="1"/>
    <col min="6147" max="6147" width="14.7109375" style="2" customWidth="1"/>
    <col min="6148" max="6395" width="9.140625" style="2"/>
    <col min="6396" max="6396" width="32.28515625" style="2" customWidth="1"/>
    <col min="6397" max="6397" width="10" style="2" customWidth="1"/>
    <col min="6398" max="6398" width="11" style="2" customWidth="1"/>
    <col min="6399" max="6399" width="11.140625" style="2" customWidth="1"/>
    <col min="6400" max="6400" width="13.42578125" style="2" customWidth="1"/>
    <col min="6401" max="6401" width="59.42578125" style="2" customWidth="1"/>
    <col min="6402" max="6402" width="19.7109375" style="2" customWidth="1"/>
    <col min="6403" max="6403" width="14.7109375" style="2" customWidth="1"/>
    <col min="6404" max="6651" width="9.140625" style="2"/>
    <col min="6652" max="6652" width="32.28515625" style="2" customWidth="1"/>
    <col min="6653" max="6653" width="10" style="2" customWidth="1"/>
    <col min="6654" max="6654" width="11" style="2" customWidth="1"/>
    <col min="6655" max="6655" width="11.140625" style="2" customWidth="1"/>
    <col min="6656" max="6656" width="13.42578125" style="2" customWidth="1"/>
    <col min="6657" max="6657" width="59.42578125" style="2" customWidth="1"/>
    <col min="6658" max="6658" width="19.7109375" style="2" customWidth="1"/>
    <col min="6659" max="6659" width="14.7109375" style="2" customWidth="1"/>
    <col min="6660" max="6907" width="9.140625" style="2"/>
    <col min="6908" max="6908" width="32.28515625" style="2" customWidth="1"/>
    <col min="6909" max="6909" width="10" style="2" customWidth="1"/>
    <col min="6910" max="6910" width="11" style="2" customWidth="1"/>
    <col min="6911" max="6911" width="11.140625" style="2" customWidth="1"/>
    <col min="6912" max="6912" width="13.42578125" style="2" customWidth="1"/>
    <col min="6913" max="6913" width="59.42578125" style="2" customWidth="1"/>
    <col min="6914" max="6914" width="19.7109375" style="2" customWidth="1"/>
    <col min="6915" max="6915" width="14.7109375" style="2" customWidth="1"/>
    <col min="6916" max="7163" width="9.140625" style="2"/>
    <col min="7164" max="7164" width="32.28515625" style="2" customWidth="1"/>
    <col min="7165" max="7165" width="10" style="2" customWidth="1"/>
    <col min="7166" max="7166" width="11" style="2" customWidth="1"/>
    <col min="7167" max="7167" width="11.140625" style="2" customWidth="1"/>
    <col min="7168" max="7168" width="13.42578125" style="2" customWidth="1"/>
    <col min="7169" max="7169" width="59.42578125" style="2" customWidth="1"/>
    <col min="7170" max="7170" width="19.7109375" style="2" customWidth="1"/>
    <col min="7171" max="7171" width="14.7109375" style="2" customWidth="1"/>
    <col min="7172" max="7419" width="9.140625" style="2"/>
    <col min="7420" max="7420" width="32.28515625" style="2" customWidth="1"/>
    <col min="7421" max="7421" width="10" style="2" customWidth="1"/>
    <col min="7422" max="7422" width="11" style="2" customWidth="1"/>
    <col min="7423" max="7423" width="11.140625" style="2" customWidth="1"/>
    <col min="7424" max="7424" width="13.42578125" style="2" customWidth="1"/>
    <col min="7425" max="7425" width="59.42578125" style="2" customWidth="1"/>
    <col min="7426" max="7426" width="19.7109375" style="2" customWidth="1"/>
    <col min="7427" max="7427" width="14.7109375" style="2" customWidth="1"/>
    <col min="7428" max="7675" width="9.140625" style="2"/>
    <col min="7676" max="7676" width="32.28515625" style="2" customWidth="1"/>
    <col min="7677" max="7677" width="10" style="2" customWidth="1"/>
    <col min="7678" max="7678" width="11" style="2" customWidth="1"/>
    <col min="7679" max="7679" width="11.140625" style="2" customWidth="1"/>
    <col min="7680" max="7680" width="13.42578125" style="2" customWidth="1"/>
    <col min="7681" max="7681" width="59.42578125" style="2" customWidth="1"/>
    <col min="7682" max="7682" width="19.7109375" style="2" customWidth="1"/>
    <col min="7683" max="7683" width="14.7109375" style="2" customWidth="1"/>
    <col min="7684" max="7931" width="9.140625" style="2"/>
    <col min="7932" max="7932" width="32.28515625" style="2" customWidth="1"/>
    <col min="7933" max="7933" width="10" style="2" customWidth="1"/>
    <col min="7934" max="7934" width="11" style="2" customWidth="1"/>
    <col min="7935" max="7935" width="11.140625" style="2" customWidth="1"/>
    <col min="7936" max="7936" width="13.42578125" style="2" customWidth="1"/>
    <col min="7937" max="7937" width="59.42578125" style="2" customWidth="1"/>
    <col min="7938" max="7938" width="19.7109375" style="2" customWidth="1"/>
    <col min="7939" max="7939" width="14.7109375" style="2" customWidth="1"/>
    <col min="7940" max="8187" width="9.140625" style="2"/>
    <col min="8188" max="8188" width="32.28515625" style="2" customWidth="1"/>
    <col min="8189" max="8189" width="10" style="2" customWidth="1"/>
    <col min="8190" max="8190" width="11" style="2" customWidth="1"/>
    <col min="8191" max="8191" width="11.140625" style="2" customWidth="1"/>
    <col min="8192" max="8192" width="13.42578125" style="2" customWidth="1"/>
    <col min="8193" max="8193" width="59.42578125" style="2" customWidth="1"/>
    <col min="8194" max="8194" width="19.7109375" style="2" customWidth="1"/>
    <col min="8195" max="8195" width="14.7109375" style="2" customWidth="1"/>
    <col min="8196" max="8443" width="9.140625" style="2"/>
    <col min="8444" max="8444" width="32.28515625" style="2" customWidth="1"/>
    <col min="8445" max="8445" width="10" style="2" customWidth="1"/>
    <col min="8446" max="8446" width="11" style="2" customWidth="1"/>
    <col min="8447" max="8447" width="11.140625" style="2" customWidth="1"/>
    <col min="8448" max="8448" width="13.42578125" style="2" customWidth="1"/>
    <col min="8449" max="8449" width="59.42578125" style="2" customWidth="1"/>
    <col min="8450" max="8450" width="19.7109375" style="2" customWidth="1"/>
    <col min="8451" max="8451" width="14.7109375" style="2" customWidth="1"/>
    <col min="8452" max="8699" width="9.140625" style="2"/>
    <col min="8700" max="8700" width="32.28515625" style="2" customWidth="1"/>
    <col min="8701" max="8701" width="10" style="2" customWidth="1"/>
    <col min="8702" max="8702" width="11" style="2" customWidth="1"/>
    <col min="8703" max="8703" width="11.140625" style="2" customWidth="1"/>
    <col min="8704" max="8704" width="13.42578125" style="2" customWidth="1"/>
    <col min="8705" max="8705" width="59.42578125" style="2" customWidth="1"/>
    <col min="8706" max="8706" width="19.7109375" style="2" customWidth="1"/>
    <col min="8707" max="8707" width="14.7109375" style="2" customWidth="1"/>
    <col min="8708" max="8955" width="9.140625" style="2"/>
    <col min="8956" max="8956" width="32.28515625" style="2" customWidth="1"/>
    <col min="8957" max="8957" width="10" style="2" customWidth="1"/>
    <col min="8958" max="8958" width="11" style="2" customWidth="1"/>
    <col min="8959" max="8959" width="11.140625" style="2" customWidth="1"/>
    <col min="8960" max="8960" width="13.42578125" style="2" customWidth="1"/>
    <col min="8961" max="8961" width="59.42578125" style="2" customWidth="1"/>
    <col min="8962" max="8962" width="19.7109375" style="2" customWidth="1"/>
    <col min="8963" max="8963" width="14.7109375" style="2" customWidth="1"/>
    <col min="8964" max="9211" width="9.140625" style="2"/>
    <col min="9212" max="9212" width="32.28515625" style="2" customWidth="1"/>
    <col min="9213" max="9213" width="10" style="2" customWidth="1"/>
    <col min="9214" max="9214" width="11" style="2" customWidth="1"/>
    <col min="9215" max="9215" width="11.140625" style="2" customWidth="1"/>
    <col min="9216" max="9216" width="13.42578125" style="2" customWidth="1"/>
    <col min="9217" max="9217" width="59.42578125" style="2" customWidth="1"/>
    <col min="9218" max="9218" width="19.7109375" style="2" customWidth="1"/>
    <col min="9219" max="9219" width="14.7109375" style="2" customWidth="1"/>
    <col min="9220" max="9467" width="9.140625" style="2"/>
    <col min="9468" max="9468" width="32.28515625" style="2" customWidth="1"/>
    <col min="9469" max="9469" width="10" style="2" customWidth="1"/>
    <col min="9470" max="9470" width="11" style="2" customWidth="1"/>
    <col min="9471" max="9471" width="11.140625" style="2" customWidth="1"/>
    <col min="9472" max="9472" width="13.42578125" style="2" customWidth="1"/>
    <col min="9473" max="9473" width="59.42578125" style="2" customWidth="1"/>
    <col min="9474" max="9474" width="19.7109375" style="2" customWidth="1"/>
    <col min="9475" max="9475" width="14.7109375" style="2" customWidth="1"/>
    <col min="9476" max="9723" width="9.140625" style="2"/>
    <col min="9724" max="9724" width="32.28515625" style="2" customWidth="1"/>
    <col min="9725" max="9725" width="10" style="2" customWidth="1"/>
    <col min="9726" max="9726" width="11" style="2" customWidth="1"/>
    <col min="9727" max="9727" width="11.140625" style="2" customWidth="1"/>
    <col min="9728" max="9728" width="13.42578125" style="2" customWidth="1"/>
    <col min="9729" max="9729" width="59.42578125" style="2" customWidth="1"/>
    <col min="9730" max="9730" width="19.7109375" style="2" customWidth="1"/>
    <col min="9731" max="9731" width="14.7109375" style="2" customWidth="1"/>
    <col min="9732" max="9979" width="9.140625" style="2"/>
    <col min="9980" max="9980" width="32.28515625" style="2" customWidth="1"/>
    <col min="9981" max="9981" width="10" style="2" customWidth="1"/>
    <col min="9982" max="9982" width="11" style="2" customWidth="1"/>
    <col min="9983" max="9983" width="11.140625" style="2" customWidth="1"/>
    <col min="9984" max="9984" width="13.42578125" style="2" customWidth="1"/>
    <col min="9985" max="9985" width="59.42578125" style="2" customWidth="1"/>
    <col min="9986" max="9986" width="19.7109375" style="2" customWidth="1"/>
    <col min="9987" max="9987" width="14.7109375" style="2" customWidth="1"/>
    <col min="9988" max="10235" width="9.140625" style="2"/>
    <col min="10236" max="10236" width="32.28515625" style="2" customWidth="1"/>
    <col min="10237" max="10237" width="10" style="2" customWidth="1"/>
    <col min="10238" max="10238" width="11" style="2" customWidth="1"/>
    <col min="10239" max="10239" width="11.140625" style="2" customWidth="1"/>
    <col min="10240" max="10240" width="13.42578125" style="2" customWidth="1"/>
    <col min="10241" max="10241" width="59.42578125" style="2" customWidth="1"/>
    <col min="10242" max="10242" width="19.7109375" style="2" customWidth="1"/>
    <col min="10243" max="10243" width="14.7109375" style="2" customWidth="1"/>
    <col min="10244" max="10491" width="9.140625" style="2"/>
    <col min="10492" max="10492" width="32.28515625" style="2" customWidth="1"/>
    <col min="10493" max="10493" width="10" style="2" customWidth="1"/>
    <col min="10494" max="10494" width="11" style="2" customWidth="1"/>
    <col min="10495" max="10495" width="11.140625" style="2" customWidth="1"/>
    <col min="10496" max="10496" width="13.42578125" style="2" customWidth="1"/>
    <col min="10497" max="10497" width="59.42578125" style="2" customWidth="1"/>
    <col min="10498" max="10498" width="19.7109375" style="2" customWidth="1"/>
    <col min="10499" max="10499" width="14.7109375" style="2" customWidth="1"/>
    <col min="10500" max="10747" width="9.140625" style="2"/>
    <col min="10748" max="10748" width="32.28515625" style="2" customWidth="1"/>
    <col min="10749" max="10749" width="10" style="2" customWidth="1"/>
    <col min="10750" max="10750" width="11" style="2" customWidth="1"/>
    <col min="10751" max="10751" width="11.140625" style="2" customWidth="1"/>
    <col min="10752" max="10752" width="13.42578125" style="2" customWidth="1"/>
    <col min="10753" max="10753" width="59.42578125" style="2" customWidth="1"/>
    <col min="10754" max="10754" width="19.7109375" style="2" customWidth="1"/>
    <col min="10755" max="10755" width="14.7109375" style="2" customWidth="1"/>
    <col min="10756" max="11003" width="9.140625" style="2"/>
    <col min="11004" max="11004" width="32.28515625" style="2" customWidth="1"/>
    <col min="11005" max="11005" width="10" style="2" customWidth="1"/>
    <col min="11006" max="11006" width="11" style="2" customWidth="1"/>
    <col min="11007" max="11007" width="11.140625" style="2" customWidth="1"/>
    <col min="11008" max="11008" width="13.42578125" style="2" customWidth="1"/>
    <col min="11009" max="11009" width="59.42578125" style="2" customWidth="1"/>
    <col min="11010" max="11010" width="19.7109375" style="2" customWidth="1"/>
    <col min="11011" max="11011" width="14.7109375" style="2" customWidth="1"/>
    <col min="11012" max="11259" width="9.140625" style="2"/>
    <col min="11260" max="11260" width="32.28515625" style="2" customWidth="1"/>
    <col min="11261" max="11261" width="10" style="2" customWidth="1"/>
    <col min="11262" max="11262" width="11" style="2" customWidth="1"/>
    <col min="11263" max="11263" width="11.140625" style="2" customWidth="1"/>
    <col min="11264" max="11264" width="13.42578125" style="2" customWidth="1"/>
    <col min="11265" max="11265" width="59.42578125" style="2" customWidth="1"/>
    <col min="11266" max="11266" width="19.7109375" style="2" customWidth="1"/>
    <col min="11267" max="11267" width="14.7109375" style="2" customWidth="1"/>
    <col min="11268" max="11515" width="9.140625" style="2"/>
    <col min="11516" max="11516" width="32.28515625" style="2" customWidth="1"/>
    <col min="11517" max="11517" width="10" style="2" customWidth="1"/>
    <col min="11518" max="11518" width="11" style="2" customWidth="1"/>
    <col min="11519" max="11519" width="11.140625" style="2" customWidth="1"/>
    <col min="11520" max="11520" width="13.42578125" style="2" customWidth="1"/>
    <col min="11521" max="11521" width="59.42578125" style="2" customWidth="1"/>
    <col min="11522" max="11522" width="19.7109375" style="2" customWidth="1"/>
    <col min="11523" max="11523" width="14.7109375" style="2" customWidth="1"/>
    <col min="11524" max="11771" width="9.140625" style="2"/>
    <col min="11772" max="11772" width="32.28515625" style="2" customWidth="1"/>
    <col min="11773" max="11773" width="10" style="2" customWidth="1"/>
    <col min="11774" max="11774" width="11" style="2" customWidth="1"/>
    <col min="11775" max="11775" width="11.140625" style="2" customWidth="1"/>
    <col min="11776" max="11776" width="13.42578125" style="2" customWidth="1"/>
    <col min="11777" max="11777" width="59.42578125" style="2" customWidth="1"/>
    <col min="11778" max="11778" width="19.7109375" style="2" customWidth="1"/>
    <col min="11779" max="11779" width="14.7109375" style="2" customWidth="1"/>
    <col min="11780" max="12027" width="9.140625" style="2"/>
    <col min="12028" max="12028" width="32.28515625" style="2" customWidth="1"/>
    <col min="12029" max="12029" width="10" style="2" customWidth="1"/>
    <col min="12030" max="12030" width="11" style="2" customWidth="1"/>
    <col min="12031" max="12031" width="11.140625" style="2" customWidth="1"/>
    <col min="12032" max="12032" width="13.42578125" style="2" customWidth="1"/>
    <col min="12033" max="12033" width="59.42578125" style="2" customWidth="1"/>
    <col min="12034" max="12034" width="19.7109375" style="2" customWidth="1"/>
    <col min="12035" max="12035" width="14.7109375" style="2" customWidth="1"/>
    <col min="12036" max="12283" width="9.140625" style="2"/>
    <col min="12284" max="12284" width="32.28515625" style="2" customWidth="1"/>
    <col min="12285" max="12285" width="10" style="2" customWidth="1"/>
    <col min="12286" max="12286" width="11" style="2" customWidth="1"/>
    <col min="12287" max="12287" width="11.140625" style="2" customWidth="1"/>
    <col min="12288" max="12288" width="13.42578125" style="2" customWidth="1"/>
    <col min="12289" max="12289" width="59.42578125" style="2" customWidth="1"/>
    <col min="12290" max="12290" width="19.7109375" style="2" customWidth="1"/>
    <col min="12291" max="12291" width="14.7109375" style="2" customWidth="1"/>
    <col min="12292" max="12539" width="9.140625" style="2"/>
    <col min="12540" max="12540" width="32.28515625" style="2" customWidth="1"/>
    <col min="12541" max="12541" width="10" style="2" customWidth="1"/>
    <col min="12542" max="12542" width="11" style="2" customWidth="1"/>
    <col min="12543" max="12543" width="11.140625" style="2" customWidth="1"/>
    <col min="12544" max="12544" width="13.42578125" style="2" customWidth="1"/>
    <col min="12545" max="12545" width="59.42578125" style="2" customWidth="1"/>
    <col min="12546" max="12546" width="19.7109375" style="2" customWidth="1"/>
    <col min="12547" max="12547" width="14.7109375" style="2" customWidth="1"/>
    <col min="12548" max="12795" width="9.140625" style="2"/>
    <col min="12796" max="12796" width="32.28515625" style="2" customWidth="1"/>
    <col min="12797" max="12797" width="10" style="2" customWidth="1"/>
    <col min="12798" max="12798" width="11" style="2" customWidth="1"/>
    <col min="12799" max="12799" width="11.140625" style="2" customWidth="1"/>
    <col min="12800" max="12800" width="13.42578125" style="2" customWidth="1"/>
    <col min="12801" max="12801" width="59.42578125" style="2" customWidth="1"/>
    <col min="12802" max="12802" width="19.7109375" style="2" customWidth="1"/>
    <col min="12803" max="12803" width="14.7109375" style="2" customWidth="1"/>
    <col min="12804" max="13051" width="9.140625" style="2"/>
    <col min="13052" max="13052" width="32.28515625" style="2" customWidth="1"/>
    <col min="13053" max="13053" width="10" style="2" customWidth="1"/>
    <col min="13054" max="13054" width="11" style="2" customWidth="1"/>
    <col min="13055" max="13055" width="11.140625" style="2" customWidth="1"/>
    <col min="13056" max="13056" width="13.42578125" style="2" customWidth="1"/>
    <col min="13057" max="13057" width="59.42578125" style="2" customWidth="1"/>
    <col min="13058" max="13058" width="19.7109375" style="2" customWidth="1"/>
    <col min="13059" max="13059" width="14.7109375" style="2" customWidth="1"/>
    <col min="13060" max="13307" width="9.140625" style="2"/>
    <col min="13308" max="13308" width="32.28515625" style="2" customWidth="1"/>
    <col min="13309" max="13309" width="10" style="2" customWidth="1"/>
    <col min="13310" max="13310" width="11" style="2" customWidth="1"/>
    <col min="13311" max="13311" width="11.140625" style="2" customWidth="1"/>
    <col min="13312" max="13312" width="13.42578125" style="2" customWidth="1"/>
    <col min="13313" max="13313" width="59.42578125" style="2" customWidth="1"/>
    <col min="13314" max="13314" width="19.7109375" style="2" customWidth="1"/>
    <col min="13315" max="13315" width="14.7109375" style="2" customWidth="1"/>
    <col min="13316" max="13563" width="9.140625" style="2"/>
    <col min="13564" max="13564" width="32.28515625" style="2" customWidth="1"/>
    <col min="13565" max="13565" width="10" style="2" customWidth="1"/>
    <col min="13566" max="13566" width="11" style="2" customWidth="1"/>
    <col min="13567" max="13567" width="11.140625" style="2" customWidth="1"/>
    <col min="13568" max="13568" width="13.42578125" style="2" customWidth="1"/>
    <col min="13569" max="13569" width="59.42578125" style="2" customWidth="1"/>
    <col min="13570" max="13570" width="19.7109375" style="2" customWidth="1"/>
    <col min="13571" max="13571" width="14.7109375" style="2" customWidth="1"/>
    <col min="13572" max="13819" width="9.140625" style="2"/>
    <col min="13820" max="13820" width="32.28515625" style="2" customWidth="1"/>
    <col min="13821" max="13821" width="10" style="2" customWidth="1"/>
    <col min="13822" max="13822" width="11" style="2" customWidth="1"/>
    <col min="13823" max="13823" width="11.140625" style="2" customWidth="1"/>
    <col min="13824" max="13824" width="13.42578125" style="2" customWidth="1"/>
    <col min="13825" max="13825" width="59.42578125" style="2" customWidth="1"/>
    <col min="13826" max="13826" width="19.7109375" style="2" customWidth="1"/>
    <col min="13827" max="13827" width="14.7109375" style="2" customWidth="1"/>
    <col min="13828" max="14075" width="9.140625" style="2"/>
    <col min="14076" max="14076" width="32.28515625" style="2" customWidth="1"/>
    <col min="14077" max="14077" width="10" style="2" customWidth="1"/>
    <col min="14078" max="14078" width="11" style="2" customWidth="1"/>
    <col min="14079" max="14079" width="11.140625" style="2" customWidth="1"/>
    <col min="14080" max="14080" width="13.42578125" style="2" customWidth="1"/>
    <col min="14081" max="14081" width="59.42578125" style="2" customWidth="1"/>
    <col min="14082" max="14082" width="19.7109375" style="2" customWidth="1"/>
    <col min="14083" max="14083" width="14.7109375" style="2" customWidth="1"/>
    <col min="14084" max="14331" width="9.140625" style="2"/>
    <col min="14332" max="14332" width="32.28515625" style="2" customWidth="1"/>
    <col min="14333" max="14333" width="10" style="2" customWidth="1"/>
    <col min="14334" max="14334" width="11" style="2" customWidth="1"/>
    <col min="14335" max="14335" width="11.140625" style="2" customWidth="1"/>
    <col min="14336" max="14336" width="13.42578125" style="2" customWidth="1"/>
    <col min="14337" max="14337" width="59.42578125" style="2" customWidth="1"/>
    <col min="14338" max="14338" width="19.7109375" style="2" customWidth="1"/>
    <col min="14339" max="14339" width="14.7109375" style="2" customWidth="1"/>
    <col min="14340" max="14587" width="9.140625" style="2"/>
    <col min="14588" max="14588" width="32.28515625" style="2" customWidth="1"/>
    <col min="14589" max="14589" width="10" style="2" customWidth="1"/>
    <col min="14590" max="14590" width="11" style="2" customWidth="1"/>
    <col min="14591" max="14591" width="11.140625" style="2" customWidth="1"/>
    <col min="14592" max="14592" width="13.42578125" style="2" customWidth="1"/>
    <col min="14593" max="14593" width="59.42578125" style="2" customWidth="1"/>
    <col min="14594" max="14594" width="19.7109375" style="2" customWidth="1"/>
    <col min="14595" max="14595" width="14.7109375" style="2" customWidth="1"/>
    <col min="14596" max="14843" width="9.140625" style="2"/>
    <col min="14844" max="14844" width="32.28515625" style="2" customWidth="1"/>
    <col min="14845" max="14845" width="10" style="2" customWidth="1"/>
    <col min="14846" max="14846" width="11" style="2" customWidth="1"/>
    <col min="14847" max="14847" width="11.140625" style="2" customWidth="1"/>
    <col min="14848" max="14848" width="13.42578125" style="2" customWidth="1"/>
    <col min="14849" max="14849" width="59.42578125" style="2" customWidth="1"/>
    <col min="14850" max="14850" width="19.7109375" style="2" customWidth="1"/>
    <col min="14851" max="14851" width="14.7109375" style="2" customWidth="1"/>
    <col min="14852" max="15099" width="9.140625" style="2"/>
    <col min="15100" max="15100" width="32.28515625" style="2" customWidth="1"/>
    <col min="15101" max="15101" width="10" style="2" customWidth="1"/>
    <col min="15102" max="15102" width="11" style="2" customWidth="1"/>
    <col min="15103" max="15103" width="11.140625" style="2" customWidth="1"/>
    <col min="15104" max="15104" width="13.42578125" style="2" customWidth="1"/>
    <col min="15105" max="15105" width="59.42578125" style="2" customWidth="1"/>
    <col min="15106" max="15106" width="19.7109375" style="2" customWidth="1"/>
    <col min="15107" max="15107" width="14.7109375" style="2" customWidth="1"/>
    <col min="15108" max="15355" width="9.140625" style="2"/>
    <col min="15356" max="15356" width="32.28515625" style="2" customWidth="1"/>
    <col min="15357" max="15357" width="10" style="2" customWidth="1"/>
    <col min="15358" max="15358" width="11" style="2" customWidth="1"/>
    <col min="15359" max="15359" width="11.140625" style="2" customWidth="1"/>
    <col min="15360" max="15360" width="13.42578125" style="2" customWidth="1"/>
    <col min="15361" max="15361" width="59.42578125" style="2" customWidth="1"/>
    <col min="15362" max="15362" width="19.7109375" style="2" customWidth="1"/>
    <col min="15363" max="15363" width="14.7109375" style="2" customWidth="1"/>
    <col min="15364" max="15611" width="9.140625" style="2"/>
    <col min="15612" max="15612" width="32.28515625" style="2" customWidth="1"/>
    <col min="15613" max="15613" width="10" style="2" customWidth="1"/>
    <col min="15614" max="15614" width="11" style="2" customWidth="1"/>
    <col min="15615" max="15615" width="11.140625" style="2" customWidth="1"/>
    <col min="15616" max="15616" width="13.42578125" style="2" customWidth="1"/>
    <col min="15617" max="15617" width="59.42578125" style="2" customWidth="1"/>
    <col min="15618" max="15618" width="19.7109375" style="2" customWidth="1"/>
    <col min="15619" max="15619" width="14.7109375" style="2" customWidth="1"/>
    <col min="15620" max="15867" width="9.140625" style="2"/>
    <col min="15868" max="15868" width="32.28515625" style="2" customWidth="1"/>
    <col min="15869" max="15869" width="10" style="2" customWidth="1"/>
    <col min="15870" max="15870" width="11" style="2" customWidth="1"/>
    <col min="15871" max="15871" width="11.140625" style="2" customWidth="1"/>
    <col min="15872" max="15872" width="13.42578125" style="2" customWidth="1"/>
    <col min="15873" max="15873" width="59.42578125" style="2" customWidth="1"/>
    <col min="15874" max="15874" width="19.7109375" style="2" customWidth="1"/>
    <col min="15875" max="15875" width="14.7109375" style="2" customWidth="1"/>
    <col min="15876" max="16123" width="9.140625" style="2"/>
    <col min="16124" max="16124" width="32.28515625" style="2" customWidth="1"/>
    <col min="16125" max="16125" width="10" style="2" customWidth="1"/>
    <col min="16126" max="16126" width="11" style="2" customWidth="1"/>
    <col min="16127" max="16127" width="11.140625" style="2" customWidth="1"/>
    <col min="16128" max="16128" width="13.42578125" style="2" customWidth="1"/>
    <col min="16129" max="16129" width="59.42578125" style="2" customWidth="1"/>
    <col min="16130" max="16130" width="19.7109375" style="2" customWidth="1"/>
    <col min="16131" max="16131" width="14.7109375" style="2" customWidth="1"/>
    <col min="16132" max="16384" width="9.140625" style="2"/>
  </cols>
  <sheetData>
    <row r="1" spans="1:6" s="1" customFormat="1" ht="15" customHeight="1" x14ac:dyDescent="0.2">
      <c r="A1" s="303" t="s">
        <v>322</v>
      </c>
      <c r="E1" s="303"/>
      <c r="F1" s="303"/>
    </row>
    <row r="2" spans="1:6" s="1" customFormat="1" ht="15" customHeight="1" x14ac:dyDescent="0.2">
      <c r="A2" s="303" t="str">
        <f>[1]BYDEPT!A2</f>
        <v>JANUARY 1- APRIL 30, 2016</v>
      </c>
      <c r="E2" s="303"/>
      <c r="F2" s="303"/>
    </row>
    <row r="3" spans="1:6" s="1" customFormat="1" ht="15" customHeight="1" x14ac:dyDescent="0.2">
      <c r="A3" s="303" t="s">
        <v>247</v>
      </c>
    </row>
    <row r="4" spans="1:6" s="1" customFormat="1" ht="15" customHeight="1" x14ac:dyDescent="0.2">
      <c r="A4" s="369" t="s">
        <v>1</v>
      </c>
      <c r="B4" s="371" t="s">
        <v>323</v>
      </c>
      <c r="C4" s="371"/>
      <c r="D4" s="371"/>
      <c r="E4" s="372" t="s">
        <v>13</v>
      </c>
      <c r="F4" s="369" t="s">
        <v>248</v>
      </c>
    </row>
    <row r="5" spans="1:6" ht="16.5" customHeight="1" x14ac:dyDescent="0.2">
      <c r="A5" s="370"/>
      <c r="B5" s="317" t="s">
        <v>238</v>
      </c>
      <c r="C5" s="317" t="s">
        <v>239</v>
      </c>
      <c r="D5" s="317" t="s">
        <v>240</v>
      </c>
      <c r="E5" s="371"/>
      <c r="F5" s="370"/>
    </row>
    <row r="6" spans="1:6" ht="16.5" customHeight="1" x14ac:dyDescent="0.2">
      <c r="A6" s="250" t="s">
        <v>324</v>
      </c>
      <c r="B6" s="31">
        <f>B7+B78</f>
        <v>0</v>
      </c>
      <c r="C6" s="31">
        <f>C7+C78</f>
        <v>0</v>
      </c>
      <c r="D6" s="31">
        <f>D7+D78</f>
        <v>0</v>
      </c>
      <c r="E6" s="31"/>
      <c r="F6" s="251"/>
    </row>
    <row r="7" spans="1:6" ht="16.5" customHeight="1" x14ac:dyDescent="0.2">
      <c r="A7" s="252" t="s">
        <v>271</v>
      </c>
      <c r="B7" s="15">
        <f>B8+B14+B24+B29+B34+B42+B46+B57+B61+B65</f>
        <v>0</v>
      </c>
      <c r="C7" s="15">
        <f>C8+C14+C24+C29+C34+C42+C46+C57+C61+C65</f>
        <v>-42921366</v>
      </c>
      <c r="D7" s="15">
        <f>D8+D14+D24+D29+D34+D42+D46+D57+D61+D65</f>
        <v>0</v>
      </c>
      <c r="E7" s="15">
        <f>E8+E14+E24+E29+E34+E42+E46+E57+E61+E65</f>
        <v>-42921366</v>
      </c>
      <c r="F7" s="22"/>
    </row>
    <row r="8" spans="1:6" ht="16.5" hidden="1" customHeight="1" x14ac:dyDescent="0.2">
      <c r="A8" s="253" t="s">
        <v>278</v>
      </c>
      <c r="B8" s="15">
        <f>SUM(B10:B12)</f>
        <v>0</v>
      </c>
      <c r="C8" s="15">
        <f>SUM(C10:C12)</f>
        <v>0</v>
      </c>
      <c r="D8" s="15">
        <f>SUM(D10:D12)</f>
        <v>0</v>
      </c>
      <c r="E8" s="15">
        <f>SUM(E10:E12)</f>
        <v>0</v>
      </c>
      <c r="F8" s="22"/>
    </row>
    <row r="9" spans="1:6" ht="16.5" hidden="1" customHeight="1" x14ac:dyDescent="0.2">
      <c r="A9" s="254" t="s">
        <v>249</v>
      </c>
      <c r="B9" s="22"/>
      <c r="C9" s="22"/>
      <c r="D9" s="22"/>
      <c r="E9" s="22"/>
      <c r="F9" s="22"/>
    </row>
    <row r="10" spans="1:6" ht="27.75" hidden="1" customHeight="1" x14ac:dyDescent="0.2">
      <c r="A10" s="255" t="s">
        <v>279</v>
      </c>
      <c r="B10" s="23"/>
      <c r="C10" s="23"/>
      <c r="D10" s="23"/>
      <c r="E10" s="23">
        <f>SUM(B10:D10)</f>
        <v>0</v>
      </c>
      <c r="F10" s="256" t="s">
        <v>295</v>
      </c>
    </row>
    <row r="11" spans="1:6" ht="29.25" hidden="1" customHeight="1" x14ac:dyDescent="0.2">
      <c r="A11" s="255" t="s">
        <v>280</v>
      </c>
      <c r="B11" s="23"/>
      <c r="C11" s="23"/>
      <c r="D11" s="23"/>
      <c r="E11" s="23">
        <f>SUM(B11:D11)</f>
        <v>0</v>
      </c>
      <c r="F11" s="256" t="s">
        <v>296</v>
      </c>
    </row>
    <row r="12" spans="1:6" ht="29.25" hidden="1" customHeight="1" x14ac:dyDescent="0.2">
      <c r="A12" s="255" t="s">
        <v>291</v>
      </c>
      <c r="B12" s="23"/>
      <c r="C12" s="23"/>
      <c r="D12" s="23"/>
      <c r="E12" s="23">
        <f>SUM(B12:D12)</f>
        <v>0</v>
      </c>
      <c r="F12" s="256" t="s">
        <v>297</v>
      </c>
    </row>
    <row r="13" spans="1:6" ht="16.5" hidden="1" customHeight="1" x14ac:dyDescent="0.2">
      <c r="A13" s="252"/>
      <c r="B13" s="22"/>
      <c r="C13" s="22"/>
      <c r="D13" s="22"/>
      <c r="E13" s="22"/>
      <c r="F13" s="22"/>
    </row>
    <row r="14" spans="1:6" ht="17.25" customHeight="1" x14ac:dyDescent="0.2">
      <c r="A14" s="257" t="s">
        <v>250</v>
      </c>
      <c r="B14" s="9">
        <f>B15+B22</f>
        <v>0</v>
      </c>
      <c r="C14" s="9">
        <f>C15+C22</f>
        <v>0</v>
      </c>
      <c r="D14" s="9">
        <f>D15+D22</f>
        <v>-7377167</v>
      </c>
      <c r="E14" s="9">
        <f>E15+E22</f>
        <v>-7377167</v>
      </c>
      <c r="F14" s="3"/>
    </row>
    <row r="15" spans="1:6" s="6" customFormat="1" ht="15" customHeight="1" x14ac:dyDescent="0.2">
      <c r="A15" s="254" t="s">
        <v>251</v>
      </c>
      <c r="B15" s="5">
        <f>SUM(B16:B19)</f>
        <v>0</v>
      </c>
      <c r="C15" s="24">
        <f>SUM(C16:C19)</f>
        <v>0</v>
      </c>
      <c r="D15" s="24">
        <f>SUM(D16:D19)</f>
        <v>-7377167</v>
      </c>
      <c r="E15" s="24">
        <f>SUM(E16:E19)</f>
        <v>-7377167</v>
      </c>
      <c r="F15" s="3"/>
    </row>
    <row r="16" spans="1:6" ht="17.25" customHeight="1" x14ac:dyDescent="0.2">
      <c r="A16" s="254" t="s">
        <v>249</v>
      </c>
      <c r="B16" s="4"/>
      <c r="C16" s="4"/>
      <c r="D16" s="4"/>
      <c r="E16" s="4"/>
      <c r="F16" s="4"/>
    </row>
    <row r="17" spans="1:6" ht="30.75" customHeight="1" x14ac:dyDescent="0.2">
      <c r="A17" s="255" t="s">
        <v>252</v>
      </c>
      <c r="B17" s="10"/>
      <c r="C17" s="10"/>
      <c r="D17" s="10">
        <v>-7377167</v>
      </c>
      <c r="E17" s="10">
        <f>SUM(B17:D17)</f>
        <v>-7377167</v>
      </c>
      <c r="F17" s="256" t="s">
        <v>325</v>
      </c>
    </row>
    <row r="18" spans="1:6" ht="33.75" hidden="1" customHeight="1" x14ac:dyDescent="0.2">
      <c r="A18" s="255" t="s">
        <v>287</v>
      </c>
      <c r="B18" s="10"/>
      <c r="C18" s="10"/>
      <c r="D18" s="10"/>
      <c r="E18" s="10">
        <f>SUM(B18:D18)</f>
        <v>0</v>
      </c>
      <c r="F18" s="256" t="s">
        <v>298</v>
      </c>
    </row>
    <row r="19" spans="1:6" ht="43.5" hidden="1" customHeight="1" x14ac:dyDescent="0.2">
      <c r="A19" s="255" t="s">
        <v>253</v>
      </c>
      <c r="B19" s="10"/>
      <c r="C19" s="10"/>
      <c r="D19" s="10"/>
      <c r="E19" s="10">
        <f>SUM(B19:D19)</f>
        <v>0</v>
      </c>
      <c r="F19" s="256" t="s">
        <v>299</v>
      </c>
    </row>
    <row r="20" spans="1:6" ht="17.25" hidden="1" customHeight="1" x14ac:dyDescent="0.2">
      <c r="A20" s="254" t="s">
        <v>285</v>
      </c>
      <c r="B20" s="10"/>
      <c r="C20" s="10"/>
      <c r="D20" s="10"/>
      <c r="E20" s="10"/>
      <c r="F20" s="256"/>
    </row>
    <row r="21" spans="1:6" ht="18" hidden="1" customHeight="1" x14ac:dyDescent="0.2">
      <c r="A21" s="254" t="s">
        <v>249</v>
      </c>
      <c r="B21" s="10"/>
      <c r="C21" s="10"/>
      <c r="D21" s="10"/>
      <c r="E21" s="10"/>
      <c r="F21" s="256"/>
    </row>
    <row r="22" spans="1:6" ht="30" hidden="1" customHeight="1" x14ac:dyDescent="0.2">
      <c r="A22" s="255" t="s">
        <v>254</v>
      </c>
      <c r="B22" s="11"/>
      <c r="C22" s="11"/>
      <c r="D22" s="11"/>
      <c r="E22" s="11">
        <f>SUM(B22:D22)</f>
        <v>0</v>
      </c>
      <c r="F22" s="256" t="s">
        <v>300</v>
      </c>
    </row>
    <row r="23" spans="1:6" ht="12" customHeight="1" x14ac:dyDescent="0.2">
      <c r="A23" s="254"/>
      <c r="B23" s="4"/>
      <c r="C23" s="4"/>
      <c r="D23" s="4"/>
      <c r="E23" s="4"/>
      <c r="F23" s="4"/>
    </row>
    <row r="24" spans="1:6" ht="15" customHeight="1" x14ac:dyDescent="0.2">
      <c r="A24" s="257" t="s">
        <v>267</v>
      </c>
      <c r="B24" s="9">
        <f>SUM(B26:B27)</f>
        <v>165235</v>
      </c>
      <c r="C24" s="9">
        <f>SUM(C26:C27)</f>
        <v>0</v>
      </c>
      <c r="D24" s="9">
        <f>SUM(D26:D27)</f>
        <v>0</v>
      </c>
      <c r="E24" s="9">
        <f>SUM(E26:E27)</f>
        <v>165235</v>
      </c>
      <c r="F24" s="3"/>
    </row>
    <row r="25" spans="1:6" ht="15" customHeight="1" x14ac:dyDescent="0.2">
      <c r="A25" s="254" t="s">
        <v>251</v>
      </c>
      <c r="B25" s="3"/>
      <c r="C25" s="3"/>
      <c r="D25" s="3"/>
      <c r="E25" s="3"/>
      <c r="F25" s="3"/>
    </row>
    <row r="26" spans="1:6" ht="15" customHeight="1" x14ac:dyDescent="0.2">
      <c r="A26" s="254" t="s">
        <v>268</v>
      </c>
      <c r="B26" s="4"/>
      <c r="C26" s="4"/>
      <c r="D26" s="4"/>
      <c r="E26" s="4"/>
      <c r="F26" s="4"/>
    </row>
    <row r="27" spans="1:6" s="7" customFormat="1" ht="31.5" customHeight="1" x14ac:dyDescent="0.2">
      <c r="A27" s="255" t="s">
        <v>260</v>
      </c>
      <c r="B27" s="29">
        <v>165235</v>
      </c>
      <c r="C27" s="11"/>
      <c r="D27" s="11"/>
      <c r="E27" s="11">
        <f>SUM(B27:D27)</f>
        <v>165235</v>
      </c>
      <c r="F27" s="256" t="s">
        <v>326</v>
      </c>
    </row>
    <row r="28" spans="1:6" ht="12" customHeight="1" x14ac:dyDescent="0.2">
      <c r="A28" s="254"/>
      <c r="B28" s="4"/>
      <c r="C28" s="4"/>
      <c r="D28" s="4"/>
      <c r="E28" s="4"/>
      <c r="F28" s="4"/>
    </row>
    <row r="29" spans="1:6" ht="15" customHeight="1" x14ac:dyDescent="0.2">
      <c r="A29" s="257" t="s">
        <v>255</v>
      </c>
      <c r="B29" s="9">
        <f>SUM(B31:B32)</f>
        <v>0</v>
      </c>
      <c r="C29" s="9">
        <f>SUM(C31:C32)</f>
        <v>0</v>
      </c>
      <c r="D29" s="9">
        <f>SUM(D31:D32)</f>
        <v>-73182500</v>
      </c>
      <c r="E29" s="9">
        <f>SUM(E31:E32)</f>
        <v>-73182500</v>
      </c>
      <c r="F29" s="3"/>
    </row>
    <row r="30" spans="1:6" ht="15" customHeight="1" x14ac:dyDescent="0.2">
      <c r="A30" s="254" t="s">
        <v>256</v>
      </c>
      <c r="B30" s="4"/>
      <c r="C30" s="4"/>
      <c r="D30" s="4"/>
      <c r="E30" s="4"/>
      <c r="F30" s="4"/>
    </row>
    <row r="31" spans="1:6" s="7" customFormat="1" ht="31.5" hidden="1" customHeight="1" x14ac:dyDescent="0.2">
      <c r="A31" s="255" t="s">
        <v>257</v>
      </c>
      <c r="B31" s="11"/>
      <c r="C31" s="11"/>
      <c r="D31" s="11"/>
      <c r="E31" s="11">
        <f>SUM(B31:D31)</f>
        <v>0</v>
      </c>
      <c r="F31" s="256" t="s">
        <v>262</v>
      </c>
    </row>
    <row r="32" spans="1:6" s="7" customFormat="1" ht="31.5" customHeight="1" x14ac:dyDescent="0.2">
      <c r="A32" s="255" t="s">
        <v>207</v>
      </c>
      <c r="B32" s="11"/>
      <c r="C32" s="11"/>
      <c r="D32" s="30">
        <v>-73182500</v>
      </c>
      <c r="E32" s="10">
        <f>SUM(B32:D32)</f>
        <v>-73182500</v>
      </c>
      <c r="F32" s="256" t="s">
        <v>336</v>
      </c>
    </row>
    <row r="33" spans="1:6" ht="10.5" customHeight="1" x14ac:dyDescent="0.2">
      <c r="A33" s="254"/>
      <c r="B33" s="4"/>
      <c r="C33" s="4"/>
      <c r="D33" s="4"/>
      <c r="E33" s="4"/>
      <c r="F33" s="4"/>
    </row>
    <row r="34" spans="1:6" ht="15" customHeight="1" x14ac:dyDescent="0.2">
      <c r="A34" s="257" t="s">
        <v>272</v>
      </c>
      <c r="B34" s="9">
        <f>SUM(B36:B40)</f>
        <v>0</v>
      </c>
      <c r="C34" s="9">
        <f>SUM(C36:C40)</f>
        <v>-43835766</v>
      </c>
      <c r="D34" s="9">
        <f>SUM(D36:D40)</f>
        <v>-3446632</v>
      </c>
      <c r="E34" s="9">
        <f>SUM(E36:E40)</f>
        <v>-47282398</v>
      </c>
      <c r="F34" s="4"/>
    </row>
    <row r="35" spans="1:6" ht="15" customHeight="1" x14ac:dyDescent="0.2">
      <c r="A35" s="254" t="s">
        <v>256</v>
      </c>
      <c r="B35" s="4"/>
      <c r="C35" s="4"/>
      <c r="D35" s="4"/>
      <c r="E35" s="4"/>
      <c r="F35" s="4"/>
    </row>
    <row r="36" spans="1:6" ht="45" customHeight="1" x14ac:dyDescent="0.2">
      <c r="A36" s="258" t="s">
        <v>337</v>
      </c>
      <c r="B36" s="10"/>
      <c r="C36" s="10">
        <v>-43835766</v>
      </c>
      <c r="D36" s="10"/>
      <c r="E36" s="10">
        <f>SUM(B36:D36)</f>
        <v>-43835766</v>
      </c>
      <c r="F36" s="256" t="s">
        <v>338</v>
      </c>
    </row>
    <row r="37" spans="1:6" ht="44.25" hidden="1" customHeight="1" x14ac:dyDescent="0.2">
      <c r="A37" s="258" t="s">
        <v>327</v>
      </c>
      <c r="B37" s="10"/>
      <c r="C37" s="10"/>
      <c r="D37" s="10"/>
      <c r="E37" s="10">
        <f>SUM(B37:D37)</f>
        <v>0</v>
      </c>
      <c r="F37" s="256" t="s">
        <v>273</v>
      </c>
    </row>
    <row r="38" spans="1:6" ht="44.25" customHeight="1" x14ac:dyDescent="0.2">
      <c r="A38" s="259" t="s">
        <v>207</v>
      </c>
      <c r="B38" s="10"/>
      <c r="C38" s="10"/>
      <c r="D38" s="10">
        <v>-3446632</v>
      </c>
      <c r="E38" s="10">
        <f>SUM(B38:D38)</f>
        <v>-3446632</v>
      </c>
      <c r="F38" s="256" t="s">
        <v>328</v>
      </c>
    </row>
    <row r="39" spans="1:6" ht="21" hidden="1" customHeight="1" x14ac:dyDescent="0.2">
      <c r="A39" s="260" t="s">
        <v>268</v>
      </c>
      <c r="B39" s="4"/>
      <c r="C39" s="10"/>
      <c r="D39" s="4"/>
      <c r="E39" s="10"/>
      <c r="F39" s="261"/>
    </row>
    <row r="40" spans="1:6" ht="31.5" hidden="1" customHeight="1" x14ac:dyDescent="0.2">
      <c r="A40" s="258" t="s">
        <v>278</v>
      </c>
      <c r="B40" s="10"/>
      <c r="C40" s="10"/>
      <c r="D40" s="10"/>
      <c r="E40" s="10">
        <f>SUM(B40:D40)</f>
        <v>0</v>
      </c>
      <c r="F40" s="256" t="s">
        <v>302</v>
      </c>
    </row>
    <row r="41" spans="1:6" ht="15" customHeight="1" x14ac:dyDescent="0.2">
      <c r="A41" s="254"/>
      <c r="B41" s="4"/>
      <c r="C41" s="4"/>
      <c r="D41" s="4"/>
      <c r="E41" s="4"/>
      <c r="F41" s="4"/>
    </row>
    <row r="42" spans="1:6" ht="15" hidden="1" customHeight="1" x14ac:dyDescent="0.2">
      <c r="A42" s="257" t="s">
        <v>280</v>
      </c>
      <c r="B42" s="9">
        <f>B44</f>
        <v>0</v>
      </c>
      <c r="C42" s="9">
        <f>C44</f>
        <v>0</v>
      </c>
      <c r="D42" s="9">
        <f>D44</f>
        <v>0</v>
      </c>
      <c r="E42" s="9">
        <f>E44</f>
        <v>0</v>
      </c>
      <c r="F42" s="4"/>
    </row>
    <row r="43" spans="1:6" ht="15" hidden="1" customHeight="1" x14ac:dyDescent="0.2">
      <c r="A43" s="260" t="s">
        <v>268</v>
      </c>
      <c r="B43" s="4"/>
      <c r="C43" s="4"/>
      <c r="D43" s="4"/>
      <c r="E43" s="4"/>
      <c r="F43" s="4"/>
    </row>
    <row r="44" spans="1:6" ht="27.75" hidden="1" customHeight="1" x14ac:dyDescent="0.2">
      <c r="A44" s="258" t="s">
        <v>278</v>
      </c>
      <c r="B44" s="10"/>
      <c r="C44" s="4"/>
      <c r="D44" s="4"/>
      <c r="E44" s="10">
        <f>SUM(B44:D44)</f>
        <v>0</v>
      </c>
      <c r="F44" s="256" t="s">
        <v>303</v>
      </c>
    </row>
    <row r="45" spans="1:6" ht="15" hidden="1" customHeight="1" x14ac:dyDescent="0.2">
      <c r="A45" s="258"/>
      <c r="B45" s="4"/>
      <c r="C45" s="4"/>
      <c r="D45" s="4"/>
      <c r="E45" s="4"/>
      <c r="F45" s="4"/>
    </row>
    <row r="46" spans="1:6" ht="15" customHeight="1" x14ac:dyDescent="0.2">
      <c r="A46" s="257" t="s">
        <v>207</v>
      </c>
      <c r="B46" s="9">
        <f>SUM(B48:B54)</f>
        <v>0</v>
      </c>
      <c r="C46" s="9">
        <f>SUM(C48:C54)</f>
        <v>914400</v>
      </c>
      <c r="D46" s="9">
        <f>SUM(D48:D55)</f>
        <v>84006299</v>
      </c>
      <c r="E46" s="9">
        <f>SUM(E48:E55)</f>
        <v>84920699</v>
      </c>
      <c r="F46" s="3"/>
    </row>
    <row r="47" spans="1:6" ht="15.75" customHeight="1" x14ac:dyDescent="0.2">
      <c r="A47" s="254" t="s">
        <v>258</v>
      </c>
      <c r="B47" s="16"/>
      <c r="C47" s="16"/>
      <c r="D47" s="16"/>
      <c r="E47" s="16"/>
      <c r="F47" s="4"/>
    </row>
    <row r="48" spans="1:6" s="8" customFormat="1" ht="25.5" x14ac:dyDescent="0.2">
      <c r="A48" s="255" t="s">
        <v>259</v>
      </c>
      <c r="B48" s="17"/>
      <c r="C48" s="17"/>
      <c r="D48" s="16">
        <v>7377167</v>
      </c>
      <c r="E48" s="262">
        <f>SUM(B48:D48)</f>
        <v>7377167</v>
      </c>
      <c r="F48" s="256" t="s">
        <v>325</v>
      </c>
    </row>
    <row r="49" spans="1:6" s="8" customFormat="1" ht="28.5" customHeight="1" x14ac:dyDescent="0.2">
      <c r="A49" s="255" t="s">
        <v>255</v>
      </c>
      <c r="B49" s="17"/>
      <c r="C49" s="17"/>
      <c r="D49" s="16">
        <f>73182500</f>
        <v>73182500</v>
      </c>
      <c r="E49" s="304">
        <f>SUM(B49:D49)</f>
        <v>73182500</v>
      </c>
      <c r="F49" s="256" t="s">
        <v>353</v>
      </c>
    </row>
    <row r="50" spans="1:6" ht="44.25" customHeight="1" x14ac:dyDescent="0.2">
      <c r="A50" s="259" t="s">
        <v>272</v>
      </c>
      <c r="B50" s="10"/>
      <c r="C50" s="10"/>
      <c r="D50" s="10">
        <v>3446632</v>
      </c>
      <c r="E50" s="10">
        <f>SUM(B50:D50)</f>
        <v>3446632</v>
      </c>
      <c r="F50" s="256" t="s">
        <v>328</v>
      </c>
    </row>
    <row r="51" spans="1:6" ht="37.5" customHeight="1" x14ac:dyDescent="0.2">
      <c r="A51" s="259" t="s">
        <v>354</v>
      </c>
      <c r="B51" s="10"/>
      <c r="C51" s="10">
        <v>914400</v>
      </c>
      <c r="D51" s="10"/>
      <c r="E51" s="10">
        <f>SUM(B51:D51)</f>
        <v>914400</v>
      </c>
      <c r="F51" s="256" t="s">
        <v>355</v>
      </c>
    </row>
    <row r="52" spans="1:6" ht="44.25" hidden="1" customHeight="1" x14ac:dyDescent="0.2">
      <c r="A52" s="259"/>
      <c r="B52" s="10"/>
      <c r="C52" s="10"/>
      <c r="D52" s="10"/>
      <c r="E52" s="10"/>
      <c r="F52" s="256"/>
    </row>
    <row r="53" spans="1:6" s="8" customFormat="1" ht="15" hidden="1" customHeight="1" x14ac:dyDescent="0.2">
      <c r="A53" s="254" t="s">
        <v>249</v>
      </c>
      <c r="B53" s="17"/>
      <c r="C53" s="17"/>
      <c r="D53" s="16"/>
      <c r="E53" s="17"/>
      <c r="F53" s="256"/>
    </row>
    <row r="54" spans="1:6" s="8" customFormat="1" ht="28.5" hidden="1" customHeight="1" x14ac:dyDescent="0.2">
      <c r="A54" s="255" t="s">
        <v>260</v>
      </c>
      <c r="B54" s="17"/>
      <c r="C54" s="17"/>
      <c r="D54" s="16"/>
      <c r="E54" s="17">
        <f>SUM(B54:D54)</f>
        <v>0</v>
      </c>
      <c r="F54" s="256" t="s">
        <v>329</v>
      </c>
    </row>
    <row r="55" spans="1:6" s="8" customFormat="1" ht="41.25" hidden="1" customHeight="1" x14ac:dyDescent="0.2">
      <c r="A55" s="255" t="s">
        <v>260</v>
      </c>
      <c r="B55" s="17"/>
      <c r="C55" s="17"/>
      <c r="D55" s="16"/>
      <c r="E55" s="17">
        <f>SUM(B55:D55)</f>
        <v>0</v>
      </c>
      <c r="F55" s="256" t="s">
        <v>301</v>
      </c>
    </row>
    <row r="56" spans="1:6" ht="13.5" customHeight="1" x14ac:dyDescent="0.2">
      <c r="A56" s="254"/>
      <c r="B56" s="16"/>
      <c r="C56" s="16"/>
      <c r="D56" s="16"/>
      <c r="E56" s="16"/>
      <c r="F56" s="4"/>
    </row>
    <row r="57" spans="1:6" ht="15" customHeight="1" x14ac:dyDescent="0.2">
      <c r="A57" s="257" t="s">
        <v>233</v>
      </c>
      <c r="B57" s="18">
        <f>B59</f>
        <v>0</v>
      </c>
      <c r="C57" s="18">
        <f>C59</f>
        <v>-632830</v>
      </c>
      <c r="D57" s="18">
        <f>D59</f>
        <v>0</v>
      </c>
      <c r="E57" s="18">
        <f>E59</f>
        <v>-632830</v>
      </c>
      <c r="F57" s="4"/>
    </row>
    <row r="58" spans="1:6" ht="15" customHeight="1" x14ac:dyDescent="0.2">
      <c r="A58" s="254" t="s">
        <v>249</v>
      </c>
      <c r="B58" s="16"/>
      <c r="C58" s="16"/>
      <c r="D58" s="16"/>
      <c r="E58" s="16"/>
      <c r="F58" s="4"/>
    </row>
    <row r="59" spans="1:6" ht="59.25" customHeight="1" x14ac:dyDescent="0.2">
      <c r="A59" s="255" t="s">
        <v>260</v>
      </c>
      <c r="B59" s="16"/>
      <c r="C59" s="16">
        <v>-632830</v>
      </c>
      <c r="D59" s="16"/>
      <c r="E59" s="16">
        <f>SUM(B59:D59)</f>
        <v>-632830</v>
      </c>
      <c r="F59" s="333" t="s">
        <v>356</v>
      </c>
    </row>
    <row r="60" spans="1:6" ht="12.75" customHeight="1" x14ac:dyDescent="0.2">
      <c r="A60" s="255"/>
      <c r="B60" s="16"/>
      <c r="C60" s="16"/>
      <c r="D60" s="16"/>
      <c r="E60" s="16"/>
      <c r="F60" s="256"/>
    </row>
    <row r="61" spans="1:6" ht="15" customHeight="1" x14ac:dyDescent="0.2">
      <c r="A61" s="257" t="s">
        <v>234</v>
      </c>
      <c r="B61" s="9">
        <f>SUM(B63:B63)</f>
        <v>0</v>
      </c>
      <c r="C61" s="9">
        <f>SUM(C63:C63)</f>
        <v>0</v>
      </c>
      <c r="D61" s="9">
        <f>SUM(D63:D63)</f>
        <v>0</v>
      </c>
      <c r="E61" s="9">
        <f>SUM(E63:E63)</f>
        <v>0</v>
      </c>
      <c r="F61" s="3"/>
    </row>
    <row r="62" spans="1:6" ht="15.75" customHeight="1" x14ac:dyDescent="0.2">
      <c r="A62" s="254" t="s">
        <v>258</v>
      </c>
      <c r="B62" s="16"/>
      <c r="C62" s="16"/>
      <c r="D62" s="16"/>
      <c r="E62" s="16"/>
      <c r="F62" s="4"/>
    </row>
    <row r="63" spans="1:6" s="8" customFormat="1" ht="25.5" x14ac:dyDescent="0.2">
      <c r="A63" s="255" t="s">
        <v>292</v>
      </c>
      <c r="B63" s="17"/>
      <c r="C63" s="17"/>
      <c r="D63" s="16"/>
      <c r="E63" s="17">
        <f>SUM(B63:D63)</f>
        <v>0</v>
      </c>
      <c r="F63" s="256" t="s">
        <v>297</v>
      </c>
    </row>
    <row r="64" spans="1:6" ht="15" customHeight="1" x14ac:dyDescent="0.2">
      <c r="A64" s="254"/>
      <c r="B64" s="16"/>
      <c r="C64" s="16"/>
      <c r="D64" s="16"/>
      <c r="E64" s="16"/>
      <c r="F64" s="4"/>
    </row>
    <row r="65" spans="1:6" ht="15" customHeight="1" x14ac:dyDescent="0.2">
      <c r="A65" s="257" t="s">
        <v>260</v>
      </c>
      <c r="B65" s="18">
        <f>SUM(B67:B76)</f>
        <v>-165235</v>
      </c>
      <c r="C65" s="18">
        <f>SUM(C67:C76)</f>
        <v>632830</v>
      </c>
      <c r="D65" s="18">
        <f>SUM(D67:D76)</f>
        <v>0</v>
      </c>
      <c r="E65" s="18">
        <f>SUM(E67:E76)</f>
        <v>467595</v>
      </c>
      <c r="F65" s="3"/>
    </row>
    <row r="66" spans="1:6" ht="17.25" customHeight="1" x14ac:dyDescent="0.2">
      <c r="A66" s="254" t="s">
        <v>249</v>
      </c>
      <c r="B66" s="16"/>
      <c r="C66" s="16"/>
      <c r="D66" s="16"/>
      <c r="E66" s="19"/>
      <c r="F66" s="4"/>
    </row>
    <row r="67" spans="1:6" ht="29.25" customHeight="1" x14ac:dyDescent="0.2">
      <c r="A67" s="255" t="s">
        <v>267</v>
      </c>
      <c r="B67" s="16">
        <v>-165235</v>
      </c>
      <c r="C67" s="16"/>
      <c r="D67" s="16"/>
      <c r="E67" s="16">
        <f>SUM(B67:D67)</f>
        <v>-165235</v>
      </c>
      <c r="F67" s="256" t="s">
        <v>326</v>
      </c>
    </row>
    <row r="68" spans="1:6" ht="13.5" customHeight="1" x14ac:dyDescent="0.2">
      <c r="A68" s="255"/>
      <c r="B68" s="16"/>
      <c r="C68" s="16"/>
      <c r="D68" s="16"/>
      <c r="E68" s="16"/>
      <c r="F68" s="256"/>
    </row>
    <row r="69" spans="1:6" ht="15.75" customHeight="1" x14ac:dyDescent="0.2">
      <c r="A69" s="254" t="s">
        <v>281</v>
      </c>
      <c r="B69" s="16"/>
      <c r="C69" s="16"/>
      <c r="D69" s="16"/>
      <c r="E69" s="16"/>
      <c r="F69" s="256"/>
    </row>
    <row r="70" spans="1:6" ht="48" hidden="1" customHeight="1" x14ac:dyDescent="0.2">
      <c r="A70" s="255" t="s">
        <v>259</v>
      </c>
      <c r="B70" s="16"/>
      <c r="C70" s="16"/>
      <c r="D70" s="16"/>
      <c r="E70" s="16">
        <f t="shared" ref="E70:E76" si="0">SUM(B70:D70)</f>
        <v>0</v>
      </c>
      <c r="F70" s="256" t="s">
        <v>299</v>
      </c>
    </row>
    <row r="71" spans="1:6" ht="29.25" hidden="1" customHeight="1" x14ac:dyDescent="0.2">
      <c r="A71" s="255" t="s">
        <v>286</v>
      </c>
      <c r="B71" s="17"/>
      <c r="C71" s="17"/>
      <c r="D71" s="17"/>
      <c r="E71" s="17">
        <f t="shared" si="0"/>
        <v>0</v>
      </c>
      <c r="F71" s="256" t="s">
        <v>304</v>
      </c>
    </row>
    <row r="72" spans="1:6" ht="29.25" hidden="1" customHeight="1" x14ac:dyDescent="0.2">
      <c r="A72" s="255" t="s">
        <v>259</v>
      </c>
      <c r="B72" s="17"/>
      <c r="C72" s="17"/>
      <c r="D72" s="17"/>
      <c r="E72" s="17">
        <f t="shared" si="0"/>
        <v>0</v>
      </c>
      <c r="F72" s="256" t="s">
        <v>305</v>
      </c>
    </row>
    <row r="73" spans="1:6" ht="27.75" hidden="1" customHeight="1" x14ac:dyDescent="0.2">
      <c r="A73" s="255" t="s">
        <v>261</v>
      </c>
      <c r="B73" s="17"/>
      <c r="C73" s="17"/>
      <c r="D73" s="17"/>
      <c r="E73" s="17">
        <f t="shared" si="0"/>
        <v>0</v>
      </c>
      <c r="F73" s="256" t="s">
        <v>306</v>
      </c>
    </row>
    <row r="74" spans="1:6" ht="60" customHeight="1" x14ac:dyDescent="0.2">
      <c r="A74" s="255" t="s">
        <v>233</v>
      </c>
      <c r="B74" s="17"/>
      <c r="C74" s="16">
        <v>632830</v>
      </c>
      <c r="D74" s="17"/>
      <c r="E74" s="17">
        <f>SUM(B74:D74)</f>
        <v>632830</v>
      </c>
      <c r="F74" s="333" t="s">
        <v>356</v>
      </c>
    </row>
    <row r="75" spans="1:6" ht="27.75" hidden="1" customHeight="1" x14ac:dyDescent="0.2">
      <c r="A75" s="255" t="s">
        <v>207</v>
      </c>
      <c r="B75" s="17"/>
      <c r="C75" s="17"/>
      <c r="D75" s="30"/>
      <c r="E75" s="17">
        <f t="shared" si="0"/>
        <v>0</v>
      </c>
      <c r="F75" s="256" t="s">
        <v>329</v>
      </c>
    </row>
    <row r="76" spans="1:6" ht="38.25" hidden="1" customHeight="1" x14ac:dyDescent="0.2">
      <c r="A76" s="255" t="s">
        <v>207</v>
      </c>
      <c r="B76" s="17"/>
      <c r="C76" s="17"/>
      <c r="D76" s="30"/>
      <c r="E76" s="17">
        <f t="shared" si="0"/>
        <v>0</v>
      </c>
      <c r="F76" s="256" t="s">
        <v>301</v>
      </c>
    </row>
    <row r="77" spans="1:6" ht="13.5" customHeight="1" x14ac:dyDescent="0.2">
      <c r="A77" s="263"/>
      <c r="B77" s="17"/>
      <c r="C77" s="17"/>
      <c r="D77" s="17"/>
      <c r="E77" s="17"/>
      <c r="F77" s="256"/>
    </row>
    <row r="78" spans="1:6" ht="18.75" customHeight="1" x14ac:dyDescent="0.2">
      <c r="A78" s="264" t="s">
        <v>274</v>
      </c>
      <c r="B78" s="20">
        <f>B81+B85</f>
        <v>0</v>
      </c>
      <c r="C78" s="20">
        <f t="shared" ref="C78:E78" si="1">C81+C85</f>
        <v>42921366</v>
      </c>
      <c r="D78" s="20">
        <f t="shared" si="1"/>
        <v>0</v>
      </c>
      <c r="E78" s="20">
        <f t="shared" si="1"/>
        <v>42921366</v>
      </c>
      <c r="F78" s="261"/>
    </row>
    <row r="79" spans="1:6" ht="17.25" customHeight="1" x14ac:dyDescent="0.2">
      <c r="A79" s="257" t="s">
        <v>293</v>
      </c>
      <c r="B79" s="16"/>
      <c r="C79" s="16"/>
      <c r="D79" s="16"/>
      <c r="E79" s="16"/>
      <c r="F79" s="261"/>
    </row>
    <row r="80" spans="1:6" ht="18.75" customHeight="1" x14ac:dyDescent="0.2">
      <c r="A80" s="334" t="s">
        <v>275</v>
      </c>
      <c r="B80" s="16"/>
      <c r="C80" s="16"/>
      <c r="D80" s="16"/>
      <c r="E80" s="16"/>
      <c r="F80" s="261"/>
    </row>
    <row r="81" spans="1:6" ht="40.5" customHeight="1" x14ac:dyDescent="0.2">
      <c r="A81" s="259" t="s">
        <v>272</v>
      </c>
      <c r="B81" s="17"/>
      <c r="C81" s="30">
        <v>43835766</v>
      </c>
      <c r="D81" s="17"/>
      <c r="E81" s="304">
        <f>SUM(B81:D81)</f>
        <v>43835766</v>
      </c>
      <c r="F81" s="256" t="s">
        <v>338</v>
      </c>
    </row>
    <row r="82" spans="1:6" ht="40.5" hidden="1" customHeight="1" x14ac:dyDescent="0.2">
      <c r="A82" s="259" t="s">
        <v>272</v>
      </c>
      <c r="B82" s="17"/>
      <c r="C82" s="30"/>
      <c r="D82" s="17"/>
      <c r="E82" s="17">
        <f>SUM(B82:D82)</f>
        <v>0</v>
      </c>
      <c r="F82" s="261" t="s">
        <v>273</v>
      </c>
    </row>
    <row r="83" spans="1:6" ht="16.5" customHeight="1" x14ac:dyDescent="0.2">
      <c r="A83" s="257" t="s">
        <v>354</v>
      </c>
      <c r="B83" s="17"/>
      <c r="C83" s="30"/>
      <c r="D83" s="17"/>
      <c r="E83" s="17"/>
      <c r="F83" s="261"/>
    </row>
    <row r="84" spans="1:6" ht="14.25" customHeight="1" x14ac:dyDescent="0.2">
      <c r="A84" s="334" t="s">
        <v>357</v>
      </c>
      <c r="B84" s="16"/>
      <c r="C84" s="16"/>
      <c r="D84" s="16"/>
      <c r="E84" s="16"/>
      <c r="F84" s="261"/>
    </row>
    <row r="85" spans="1:6" ht="29.25" customHeight="1" x14ac:dyDescent="0.2">
      <c r="A85" s="255" t="s">
        <v>252</v>
      </c>
      <c r="B85" s="17"/>
      <c r="C85" s="30">
        <v>-914400</v>
      </c>
      <c r="D85" s="17"/>
      <c r="E85" s="17">
        <f>SUM(B85:D85)</f>
        <v>-914400</v>
      </c>
      <c r="F85" s="256" t="s">
        <v>355</v>
      </c>
    </row>
    <row r="86" spans="1:6" ht="40.5" hidden="1" customHeight="1" x14ac:dyDescent="0.2">
      <c r="A86" s="259"/>
      <c r="B86" s="17"/>
      <c r="C86" s="30"/>
      <c r="D86" s="17"/>
      <c r="E86" s="17"/>
      <c r="F86" s="261"/>
    </row>
    <row r="87" spans="1:6" ht="40.5" hidden="1" customHeight="1" x14ac:dyDescent="0.2">
      <c r="A87" s="259"/>
      <c r="B87" s="17"/>
      <c r="C87" s="30"/>
      <c r="D87" s="17"/>
      <c r="E87" s="17"/>
      <c r="F87" s="261"/>
    </row>
    <row r="88" spans="1:6" ht="40.5" hidden="1" customHeight="1" x14ac:dyDescent="0.2">
      <c r="A88" s="259"/>
      <c r="B88" s="17"/>
      <c r="C88" s="30"/>
      <c r="D88" s="17"/>
      <c r="E88" s="17"/>
      <c r="F88" s="261"/>
    </row>
    <row r="89" spans="1:6" ht="18" customHeight="1" thickBot="1" x14ac:dyDescent="0.25">
      <c r="A89" s="9" t="s">
        <v>13</v>
      </c>
      <c r="B89" s="21">
        <f>B78+B7</f>
        <v>0</v>
      </c>
      <c r="C89" s="21">
        <f>C78+C7</f>
        <v>0</v>
      </c>
      <c r="D89" s="21">
        <f>D78+D7</f>
        <v>0</v>
      </c>
      <c r="E89" s="21">
        <f>E78+E7</f>
        <v>0</v>
      </c>
      <c r="F89" s="9"/>
    </row>
    <row r="90" spans="1:6" ht="13.5" thickTop="1" x14ac:dyDescent="0.2">
      <c r="A90" s="265"/>
      <c r="B90" s="265"/>
      <c r="C90" s="265"/>
      <c r="D90" s="265"/>
      <c r="E90" s="265"/>
      <c r="F90" s="265"/>
    </row>
    <row r="91" spans="1:6" x14ac:dyDescent="0.2">
      <c r="A91" s="265"/>
      <c r="B91" s="265"/>
      <c r="C91" s="265"/>
      <c r="D91" s="265"/>
      <c r="E91" s="265"/>
      <c r="F91" s="265"/>
    </row>
    <row r="92" spans="1:6" x14ac:dyDescent="0.2">
      <c r="A92" s="265"/>
      <c r="B92" s="265"/>
      <c r="C92" s="265"/>
      <c r="D92" s="265"/>
      <c r="E92" s="265"/>
      <c r="F92" s="265"/>
    </row>
    <row r="93" spans="1:6" x14ac:dyDescent="0.2">
      <c r="A93" s="265"/>
      <c r="B93" s="265"/>
      <c r="C93" s="265"/>
      <c r="D93" s="265"/>
      <c r="E93" s="265"/>
      <c r="F93" s="265"/>
    </row>
    <row r="94" spans="1:6" x14ac:dyDescent="0.2">
      <c r="A94" s="265"/>
      <c r="B94" s="265"/>
      <c r="C94" s="265"/>
      <c r="D94" s="265"/>
      <c r="E94" s="265"/>
      <c r="F94" s="265"/>
    </row>
    <row r="95" spans="1:6" x14ac:dyDescent="0.2">
      <c r="A95" s="265"/>
      <c r="B95" s="265"/>
      <c r="C95" s="265"/>
      <c r="D95" s="265"/>
      <c r="E95" s="265"/>
      <c r="F95" s="266"/>
    </row>
    <row r="96" spans="1:6" x14ac:dyDescent="0.2">
      <c r="A96" s="265"/>
      <c r="B96" s="265"/>
      <c r="C96" s="265"/>
      <c r="D96" s="265"/>
      <c r="E96" s="265"/>
      <c r="F96" s="265"/>
    </row>
    <row r="97" spans="1:6" x14ac:dyDescent="0.2">
      <c r="A97" s="265"/>
      <c r="B97" s="265"/>
      <c r="C97" s="265"/>
      <c r="D97" s="265"/>
      <c r="E97" s="265"/>
      <c r="F97" s="265"/>
    </row>
    <row r="98" spans="1:6" x14ac:dyDescent="0.2">
      <c r="A98" s="265"/>
      <c r="B98" s="265"/>
      <c r="C98" s="265"/>
      <c r="D98" s="265"/>
      <c r="E98" s="265"/>
      <c r="F98" s="265"/>
    </row>
    <row r="99" spans="1:6" x14ac:dyDescent="0.2">
      <c r="A99" s="265"/>
      <c r="B99" s="265"/>
      <c r="C99" s="265"/>
      <c r="D99" s="265"/>
      <c r="E99" s="265"/>
      <c r="F99" s="265"/>
    </row>
    <row r="100" spans="1:6" x14ac:dyDescent="0.2">
      <c r="A100" s="265"/>
      <c r="B100" s="265"/>
      <c r="C100" s="265"/>
      <c r="D100" s="265"/>
      <c r="E100" s="265"/>
      <c r="F100" s="266"/>
    </row>
  </sheetData>
  <mergeCells count="4">
    <mergeCell ref="A4:A5"/>
    <mergeCell ref="B4:D4"/>
    <mergeCell ref="E4:E5"/>
    <mergeCell ref="F4:F5"/>
  </mergeCells>
  <printOptions gridLines="1"/>
  <pageMargins left="0.61" right="0.35" top="0.36" bottom="0.34" header="0.22" footer="0.2"/>
  <pageSetup paperSize="9" scale="68" orientation="portrait" r:id="rId1"/>
  <headerFooter>
    <oddHeader>&amp;RAnnex A-3</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6"/>
  <sheetViews>
    <sheetView zoomScale="145" zoomScaleNormal="145" workbookViewId="0">
      <pane xSplit="1" ySplit="5" topLeftCell="B6" activePane="bottomRight" state="frozen"/>
      <selection pane="topRight" activeCell="B1" sqref="B1"/>
      <selection pane="bottomLeft" activeCell="A7" sqref="A7"/>
      <selection pane="bottomRight" activeCell="K102" sqref="K102"/>
    </sheetView>
  </sheetViews>
  <sheetFormatPr defaultRowHeight="12.75" x14ac:dyDescent="0.2"/>
  <cols>
    <col min="1" max="1" width="15.42578125" style="247" customWidth="1"/>
    <col min="2" max="2" width="11" style="247" customWidth="1"/>
    <col min="3" max="3" width="9.85546875" style="247" customWidth="1"/>
    <col min="4" max="4" width="9.5703125" style="247" customWidth="1"/>
    <col min="5" max="5" width="10.5703125" style="247" customWidth="1"/>
    <col min="6" max="6" width="8.5703125" style="247" hidden="1" customWidth="1"/>
    <col min="7" max="7" width="10.85546875" style="247" hidden="1" customWidth="1"/>
    <col min="8" max="8" width="10.5703125" style="247" customWidth="1"/>
    <col min="9" max="9" width="10.7109375" style="247" hidden="1" customWidth="1"/>
    <col min="10" max="11" width="10.5703125" style="247" customWidth="1"/>
    <col min="12" max="16384" width="9.140625" style="37"/>
  </cols>
  <sheetData>
    <row r="1" spans="1:11" s="284" customFormat="1" x14ac:dyDescent="0.2">
      <c r="A1" s="267" t="str">
        <f>[2]SUM!A1</f>
        <v>CY 2016 ALLOTMENT RELEASES</v>
      </c>
      <c r="B1" s="267"/>
      <c r="C1" s="267"/>
      <c r="K1" s="285"/>
    </row>
    <row r="2" spans="1:11" s="284" customFormat="1" x14ac:dyDescent="0.2">
      <c r="A2" s="286" t="s">
        <v>335</v>
      </c>
      <c r="B2" s="286"/>
      <c r="C2" s="286"/>
      <c r="H2" s="33"/>
      <c r="I2" s="33"/>
    </row>
    <row r="3" spans="1:11" s="284" customFormat="1" x14ac:dyDescent="0.2">
      <c r="A3" s="267" t="str">
        <f>[2]SUM!A3</f>
        <v>JANUARY 1- APRIL 30, 2016</v>
      </c>
      <c r="B3" s="267"/>
      <c r="C3" s="267"/>
      <c r="H3" s="287"/>
      <c r="I3" s="287"/>
      <c r="J3" s="288"/>
    </row>
    <row r="4" spans="1:11" s="284" customFormat="1" x14ac:dyDescent="0.2">
      <c r="A4" s="267" t="s">
        <v>0</v>
      </c>
      <c r="B4" s="267"/>
      <c r="C4" s="267"/>
    </row>
    <row r="5" spans="1:11" s="294" customFormat="1" ht="61.5" customHeight="1" x14ac:dyDescent="0.25">
      <c r="A5" s="289" t="s">
        <v>1</v>
      </c>
      <c r="B5" s="290" t="s">
        <v>140</v>
      </c>
      <c r="C5" s="290" t="s">
        <v>141</v>
      </c>
      <c r="D5" s="291" t="s">
        <v>223</v>
      </c>
      <c r="E5" s="290" t="s">
        <v>142</v>
      </c>
      <c r="F5" s="292" t="s">
        <v>143</v>
      </c>
      <c r="G5" s="293" t="s">
        <v>144</v>
      </c>
      <c r="H5" s="293" t="s">
        <v>145</v>
      </c>
      <c r="I5" s="292" t="s">
        <v>237</v>
      </c>
      <c r="J5" s="290" t="s">
        <v>192</v>
      </c>
      <c r="K5" s="315" t="s">
        <v>13</v>
      </c>
    </row>
    <row r="6" spans="1:11" ht="15" customHeight="1" x14ac:dyDescent="0.2">
      <c r="A6" s="268" t="s">
        <v>101</v>
      </c>
      <c r="B6" s="69">
        <f>'[2]NEW GAA'!H7</f>
        <v>0</v>
      </c>
      <c r="C6" s="69">
        <f>'[2]NEW GAA'!L7</f>
        <v>0</v>
      </c>
      <c r="D6" s="69">
        <f>'[2]NEW GAA'!O7</f>
        <v>0</v>
      </c>
      <c r="E6" s="295">
        <f>'[2]NEW GAA'!R7</f>
        <v>0</v>
      </c>
      <c r="F6" s="295">
        <f>'[2]NEW GAA'!V7</f>
        <v>0</v>
      </c>
      <c r="G6" s="68">
        <f>'[2]NEW GAA'!W7</f>
        <v>0</v>
      </c>
      <c r="H6" s="68">
        <f>'[2]NEW GAA'!Z7</f>
        <v>404536</v>
      </c>
      <c r="I6" s="69"/>
      <c r="J6" s="69">
        <f>'[2]NEW GAA'!AJ7</f>
        <v>0</v>
      </c>
      <c r="K6" s="295">
        <f t="shared" ref="K6:K11" si="0">SUM(B6:J6)</f>
        <v>404536</v>
      </c>
    </row>
    <row r="7" spans="1:11" ht="15" customHeight="1" x14ac:dyDescent="0.2">
      <c r="A7" s="25" t="s">
        <v>102</v>
      </c>
      <c r="B7" s="69">
        <f>'[2]NEW GAA'!H8</f>
        <v>0</v>
      </c>
      <c r="C7" s="69">
        <f>'[2]NEW GAA'!L8</f>
        <v>0</v>
      </c>
      <c r="D7" s="69">
        <f>'[2]NEW GAA'!O8</f>
        <v>0</v>
      </c>
      <c r="E7" s="68">
        <f>'[2]NEW GAA'!R8</f>
        <v>0</v>
      </c>
      <c r="F7" s="68">
        <f>'[2]NEW GAA'!V8</f>
        <v>0</v>
      </c>
      <c r="G7" s="68">
        <f>'[2]NEW GAA'!W8</f>
        <v>0</v>
      </c>
      <c r="H7" s="68">
        <f>'[2]NEW GAA'!Z8</f>
        <v>29839</v>
      </c>
      <c r="I7" s="69"/>
      <c r="J7" s="69">
        <f>'[2]NEW GAA'!AJ8</f>
        <v>4708</v>
      </c>
      <c r="K7" s="68">
        <f t="shared" si="0"/>
        <v>34547</v>
      </c>
    </row>
    <row r="8" spans="1:11" ht="15" customHeight="1" x14ac:dyDescent="0.2">
      <c r="A8" s="25" t="s">
        <v>103</v>
      </c>
      <c r="B8" s="69">
        <f>'[2]NEW GAA'!H9</f>
        <v>0</v>
      </c>
      <c r="C8" s="69">
        <f>'[2]NEW GAA'!L9</f>
        <v>0</v>
      </c>
      <c r="D8" s="69">
        <f>'[2]NEW GAA'!O9</f>
        <v>0</v>
      </c>
      <c r="E8" s="68">
        <f>'[2]NEW GAA'!R9</f>
        <v>0</v>
      </c>
      <c r="F8" s="68">
        <f>'[2]NEW GAA'!V9</f>
        <v>0</v>
      </c>
      <c r="G8" s="68">
        <f>'[2]NEW GAA'!W9</f>
        <v>0</v>
      </c>
      <c r="H8" s="68">
        <f>'[2]NEW GAA'!Z9</f>
        <v>5025</v>
      </c>
      <c r="I8" s="69"/>
      <c r="J8" s="69">
        <f>'[2]NEW GAA'!AJ9</f>
        <v>0</v>
      </c>
      <c r="K8" s="68">
        <f t="shared" si="0"/>
        <v>5025</v>
      </c>
    </row>
    <row r="9" spans="1:11" ht="15" customHeight="1" x14ac:dyDescent="0.2">
      <c r="A9" s="25" t="s">
        <v>104</v>
      </c>
      <c r="B9" s="69">
        <f>'[2]NEW GAA'!H10</f>
        <v>0</v>
      </c>
      <c r="C9" s="69">
        <f>'[2]NEW GAA'!L10</f>
        <v>0</v>
      </c>
      <c r="D9" s="69">
        <f>'[2]NEW GAA'!O10</f>
        <v>0</v>
      </c>
      <c r="E9" s="68">
        <f>'[2]NEW GAA'!R10</f>
        <v>0</v>
      </c>
      <c r="F9" s="68">
        <f>'[2]NEW GAA'!V10</f>
        <v>0</v>
      </c>
      <c r="G9" s="68">
        <f>'[2]NEW GAA'!W10</f>
        <v>0</v>
      </c>
      <c r="H9" s="68">
        <f>'[2]NEW GAA'!Z10</f>
        <v>171029</v>
      </c>
      <c r="I9" s="69">
        <f>'[2]NEW GAA'!AD10</f>
        <v>0</v>
      </c>
      <c r="J9" s="69">
        <f>'[2]NEW GAA'!AJ10</f>
        <v>17028</v>
      </c>
      <c r="K9" s="68">
        <f t="shared" si="0"/>
        <v>188057</v>
      </c>
    </row>
    <row r="10" spans="1:11" ht="15" customHeight="1" x14ac:dyDescent="0.2">
      <c r="A10" s="25" t="s">
        <v>105</v>
      </c>
      <c r="B10" s="69">
        <f>'[2]NEW GAA'!H11</f>
        <v>0</v>
      </c>
      <c r="C10" s="69">
        <f>'[2]NEW GAA'!L11</f>
        <v>0</v>
      </c>
      <c r="D10" s="69">
        <f>'[2]NEW GAA'!O11</f>
        <v>0</v>
      </c>
      <c r="E10" s="68">
        <f>'[2]NEW GAA'!R11</f>
        <v>0</v>
      </c>
      <c r="F10" s="68">
        <f>'[2]NEW GAA'!V11</f>
        <v>0</v>
      </c>
      <c r="G10" s="68">
        <f>'[2]NEW GAA'!W11</f>
        <v>0</v>
      </c>
      <c r="H10" s="68">
        <f>'[2]NEW GAA'!Z11</f>
        <v>165841</v>
      </c>
      <c r="I10" s="69"/>
      <c r="J10" s="69">
        <f>'[2]NEW GAA'!AJ11</f>
        <v>9508</v>
      </c>
      <c r="K10" s="68">
        <f t="shared" si="0"/>
        <v>175349</v>
      </c>
    </row>
    <row r="11" spans="1:11" ht="15" customHeight="1" x14ac:dyDescent="0.2">
      <c r="A11" s="25" t="s">
        <v>106</v>
      </c>
      <c r="B11" s="69">
        <f>'[2]NEW GAA'!H12</f>
        <v>0</v>
      </c>
      <c r="C11" s="69">
        <f>'[2]NEW GAA'!L12</f>
        <v>0</v>
      </c>
      <c r="D11" s="69">
        <f>'[2]NEW GAA'!O12</f>
        <v>0</v>
      </c>
      <c r="E11" s="68">
        <f>'[2]NEW GAA'!R12</f>
        <v>0</v>
      </c>
      <c r="F11" s="68">
        <f>'[2]NEW GAA'!V12</f>
        <v>0</v>
      </c>
      <c r="G11" s="68">
        <f>'[2]NEW GAA'!W12</f>
        <v>0</v>
      </c>
      <c r="H11" s="68">
        <f>'[2]NEW GAA'!Z12</f>
        <v>35408</v>
      </c>
      <c r="I11" s="69"/>
      <c r="J11" s="69">
        <f>'[2]NEW GAA'!AJ12</f>
        <v>1910</v>
      </c>
      <c r="K11" s="68">
        <f t="shared" si="0"/>
        <v>37318</v>
      </c>
    </row>
    <row r="12" spans="1:11" ht="15" customHeight="1" x14ac:dyDescent="0.2">
      <c r="A12" s="104" t="s">
        <v>107</v>
      </c>
      <c r="B12" s="68">
        <f t="shared" ref="B12:K12" si="1">SUM(B13:B14)</f>
        <v>0</v>
      </c>
      <c r="C12" s="119">
        <f t="shared" si="1"/>
        <v>0</v>
      </c>
      <c r="D12" s="69">
        <f t="shared" si="1"/>
        <v>0</v>
      </c>
      <c r="E12" s="68">
        <f t="shared" si="1"/>
        <v>0</v>
      </c>
      <c r="F12" s="68">
        <f t="shared" si="1"/>
        <v>0</v>
      </c>
      <c r="G12" s="68">
        <f t="shared" si="1"/>
        <v>0</v>
      </c>
      <c r="H12" s="68">
        <f t="shared" si="1"/>
        <v>7271133</v>
      </c>
      <c r="I12" s="68">
        <f t="shared" si="1"/>
        <v>0</v>
      </c>
      <c r="J12" s="69">
        <f t="shared" si="1"/>
        <v>238459</v>
      </c>
      <c r="K12" s="68">
        <f t="shared" si="1"/>
        <v>7509592</v>
      </c>
    </row>
    <row r="13" spans="1:11" ht="15" hidden="1" customHeight="1" x14ac:dyDescent="0.2">
      <c r="A13" s="104" t="s">
        <v>108</v>
      </c>
      <c r="B13" s="69">
        <f>'[2]NEW GAA'!H14</f>
        <v>0</v>
      </c>
      <c r="C13" s="69">
        <f>'[2]NEW GAA'!L14</f>
        <v>0</v>
      </c>
      <c r="D13" s="69">
        <f>'[2]NEW GAA'!O14</f>
        <v>0</v>
      </c>
      <c r="E13" s="68">
        <f>'[2]NEW GAA'!R14</f>
        <v>0</v>
      </c>
      <c r="F13" s="68">
        <f>'[2]NEW GAA'!V14</f>
        <v>0</v>
      </c>
      <c r="G13" s="68">
        <f>'[2]NEW GAA'!W14</f>
        <v>0</v>
      </c>
      <c r="H13" s="68">
        <f>'[2]NEW GAA'!Z14</f>
        <v>22937</v>
      </c>
      <c r="I13" s="69">
        <f>'[2]NEW GAA'!AD14</f>
        <v>0</v>
      </c>
      <c r="J13" s="69">
        <f>'[2]NEW GAA'!AJ14</f>
        <v>1198</v>
      </c>
      <c r="K13" s="68">
        <f t="shared" ref="K13:K19" si="2">SUM(B13:J13)</f>
        <v>24135</v>
      </c>
    </row>
    <row r="14" spans="1:11" ht="15" hidden="1" customHeight="1" x14ac:dyDescent="0.2">
      <c r="A14" s="104" t="s">
        <v>109</v>
      </c>
      <c r="B14" s="69">
        <f>'[2]NEW GAA'!H15</f>
        <v>0</v>
      </c>
      <c r="C14" s="69">
        <f>'[2]NEW GAA'!L15</f>
        <v>0</v>
      </c>
      <c r="D14" s="69">
        <f>'[2]NEW GAA'!O15</f>
        <v>0</v>
      </c>
      <c r="E14" s="68">
        <f>'[2]NEW GAA'!R15</f>
        <v>0</v>
      </c>
      <c r="F14" s="68">
        <f>'[2]NEW GAA'!V15</f>
        <v>0</v>
      </c>
      <c r="G14" s="68">
        <f>'[2]NEW GAA'!W15</f>
        <v>0</v>
      </c>
      <c r="H14" s="68">
        <f>'[2]NEW GAA'!Z15</f>
        <v>7248196</v>
      </c>
      <c r="I14" s="69">
        <f>'[2]NEW GAA'!AD15</f>
        <v>0</v>
      </c>
      <c r="J14" s="69">
        <f>'[2]NEW GAA'!AJ15</f>
        <v>237261</v>
      </c>
      <c r="K14" s="68">
        <f t="shared" si="2"/>
        <v>7485457</v>
      </c>
    </row>
    <row r="15" spans="1:11" ht="15" customHeight="1" x14ac:dyDescent="0.2">
      <c r="A15" s="104" t="s">
        <v>110</v>
      </c>
      <c r="B15" s="69">
        <f>'[2]NEW GAA'!H16</f>
        <v>0</v>
      </c>
      <c r="C15" s="69">
        <f>'[2]NEW GAA'!L16</f>
        <v>0</v>
      </c>
      <c r="D15" s="69">
        <f>'[2]NEW GAA'!O16</f>
        <v>0</v>
      </c>
      <c r="E15" s="68">
        <f>'[2]NEW GAA'!R16</f>
        <v>0</v>
      </c>
      <c r="F15" s="68">
        <f>'[2]NEW GAA'!V16</f>
        <v>0</v>
      </c>
      <c r="G15" s="68">
        <f>'[2]NEW GAA'!W16</f>
        <v>0</v>
      </c>
      <c r="H15" s="68">
        <f>'[2]NEW GAA'!Z16</f>
        <v>1913797</v>
      </c>
      <c r="I15" s="69">
        <f>'[2]NEW GAA'!AD16</f>
        <v>0</v>
      </c>
      <c r="J15" s="69">
        <f>'[2]NEW GAA'!AJ16</f>
        <v>119700</v>
      </c>
      <c r="K15" s="68">
        <f t="shared" si="2"/>
        <v>2033497</v>
      </c>
    </row>
    <row r="16" spans="1:11" ht="15" customHeight="1" x14ac:dyDescent="0.2">
      <c r="A16" s="104" t="s">
        <v>111</v>
      </c>
      <c r="B16" s="69">
        <f>'[2]NEW GAA'!H17</f>
        <v>0</v>
      </c>
      <c r="C16" s="69">
        <f>'[2]NEW GAA'!L17</f>
        <v>0</v>
      </c>
      <c r="D16" s="69">
        <f>'[2]NEW GAA'!O17</f>
        <v>0</v>
      </c>
      <c r="E16" s="68">
        <f>'[2]NEW GAA'!R17</f>
        <v>0</v>
      </c>
      <c r="F16" s="68">
        <f>'[2]NEW GAA'!V17</f>
        <v>0</v>
      </c>
      <c r="G16" s="68">
        <f>'[2]NEW GAA'!W17</f>
        <v>0</v>
      </c>
      <c r="H16" s="68">
        <f>'[2]NEW GAA'!Z17</f>
        <v>23587</v>
      </c>
      <c r="I16" s="69"/>
      <c r="J16" s="69">
        <f>'[2]NEW GAA'!AJ17</f>
        <v>688</v>
      </c>
      <c r="K16" s="68">
        <f t="shared" si="2"/>
        <v>24275</v>
      </c>
    </row>
    <row r="17" spans="1:11" ht="15" customHeight="1" x14ac:dyDescent="0.2">
      <c r="A17" s="104" t="s">
        <v>112</v>
      </c>
      <c r="B17" s="69">
        <f>'[2]NEW GAA'!H18</f>
        <v>0</v>
      </c>
      <c r="C17" s="69">
        <f>'[2]NEW GAA'!L18</f>
        <v>0</v>
      </c>
      <c r="D17" s="69">
        <f>'[2]NEW GAA'!O18</f>
        <v>0</v>
      </c>
      <c r="E17" s="68">
        <f>'[2]NEW GAA'!R18</f>
        <v>0</v>
      </c>
      <c r="F17" s="68">
        <f>'[2]NEW GAA'!V18</f>
        <v>0</v>
      </c>
      <c r="G17" s="68">
        <f>'[2]NEW GAA'!W18</f>
        <v>0</v>
      </c>
      <c r="H17" s="68">
        <f>'[2]NEW GAA'!Z18</f>
        <v>282386</v>
      </c>
      <c r="I17" s="69"/>
      <c r="J17" s="69">
        <f>'[2]NEW GAA'!AJ18</f>
        <v>17485</v>
      </c>
      <c r="K17" s="68">
        <f t="shared" si="2"/>
        <v>299871</v>
      </c>
    </row>
    <row r="18" spans="1:11" ht="15" customHeight="1" x14ac:dyDescent="0.2">
      <c r="A18" s="104" t="s">
        <v>113</v>
      </c>
      <c r="B18" s="69">
        <f>'[2]NEW GAA'!H19</f>
        <v>0</v>
      </c>
      <c r="C18" s="69">
        <f>'[2]NEW GAA'!L19</f>
        <v>0</v>
      </c>
      <c r="D18" s="69">
        <f>'[2]NEW GAA'!O19</f>
        <v>0</v>
      </c>
      <c r="E18" s="68">
        <f>'[2]NEW GAA'!R19</f>
        <v>0</v>
      </c>
      <c r="F18" s="68">
        <f>'[2]NEW GAA'!V19</f>
        <v>0</v>
      </c>
      <c r="G18" s="68">
        <f>'[2]NEW GAA'!Y19</f>
        <v>0</v>
      </c>
      <c r="H18" s="68">
        <f>'[2]NEW GAA'!Z19</f>
        <v>280252</v>
      </c>
      <c r="I18" s="69"/>
      <c r="J18" s="69">
        <f>'[2]NEW GAA'!AJ19</f>
        <v>33488</v>
      </c>
      <c r="K18" s="68">
        <f t="shared" si="2"/>
        <v>313740</v>
      </c>
    </row>
    <row r="19" spans="1:11" ht="15" customHeight="1" x14ac:dyDescent="0.2">
      <c r="A19" s="104" t="s">
        <v>114</v>
      </c>
      <c r="B19" s="69">
        <f>'[2]NEW GAA'!H20</f>
        <v>0</v>
      </c>
      <c r="C19" s="69">
        <f>'[2]NEW GAA'!L20</f>
        <v>0</v>
      </c>
      <c r="D19" s="69">
        <f>'[2]NEW GAA'!O20</f>
        <v>0</v>
      </c>
      <c r="E19" s="68">
        <f>'[2]NEW GAA'!R20</f>
        <v>0</v>
      </c>
      <c r="F19" s="68">
        <f>'[2]NEW GAA'!V20</f>
        <v>0</v>
      </c>
      <c r="G19" s="68">
        <f>'[2]NEW GAA'!Y20</f>
        <v>0</v>
      </c>
      <c r="H19" s="68">
        <f>'[2]NEW GAA'!Z20</f>
        <v>104265</v>
      </c>
      <c r="I19" s="69"/>
      <c r="J19" s="69">
        <f>'[2]NEW GAA'!AJ20</f>
        <v>24930</v>
      </c>
      <c r="K19" s="68">
        <f t="shared" si="2"/>
        <v>129195</v>
      </c>
    </row>
    <row r="20" spans="1:11" ht="15" customHeight="1" x14ac:dyDescent="0.2">
      <c r="A20" s="104" t="s">
        <v>115</v>
      </c>
      <c r="B20" s="69">
        <f t="shared" ref="B20:K20" si="3">SUM(B21:B22)</f>
        <v>0</v>
      </c>
      <c r="C20" s="69">
        <f t="shared" si="3"/>
        <v>0</v>
      </c>
      <c r="D20" s="69">
        <f t="shared" si="3"/>
        <v>0</v>
      </c>
      <c r="E20" s="68">
        <f t="shared" si="3"/>
        <v>0</v>
      </c>
      <c r="F20" s="68">
        <f t="shared" si="3"/>
        <v>0</v>
      </c>
      <c r="G20" s="68">
        <f t="shared" si="3"/>
        <v>0</v>
      </c>
      <c r="H20" s="68">
        <f t="shared" si="3"/>
        <v>907695</v>
      </c>
      <c r="I20" s="69"/>
      <c r="J20" s="69">
        <f t="shared" si="3"/>
        <v>80513</v>
      </c>
      <c r="K20" s="68">
        <f t="shared" si="3"/>
        <v>988208</v>
      </c>
    </row>
    <row r="21" spans="1:11" ht="15" hidden="1" customHeight="1" x14ac:dyDescent="0.2">
      <c r="A21" s="104" t="s">
        <v>108</v>
      </c>
      <c r="B21" s="69">
        <f>'[2]NEW GAA'!H22</f>
        <v>0</v>
      </c>
      <c r="C21" s="69">
        <f>'[2]NEW GAA'!L22</f>
        <v>0</v>
      </c>
      <c r="D21" s="69">
        <f>'[2]NEW GAA'!O22</f>
        <v>0</v>
      </c>
      <c r="E21" s="68">
        <f>'[2]NEW GAA'!R22</f>
        <v>0</v>
      </c>
      <c r="F21" s="68">
        <f>'[2]NEW GAA'!V22</f>
        <v>0</v>
      </c>
      <c r="G21" s="68">
        <f>'[2]NEW GAA'!W22</f>
        <v>0</v>
      </c>
      <c r="H21" s="68">
        <f>'[2]NEW GAA'!Z22</f>
        <v>300860</v>
      </c>
      <c r="I21" s="69"/>
      <c r="J21" s="69">
        <f>'[2]NEW GAA'!AJ22</f>
        <v>38734</v>
      </c>
      <c r="K21" s="68">
        <f>SUM(B21:J21)</f>
        <v>339594</v>
      </c>
    </row>
    <row r="22" spans="1:11" ht="15" hidden="1" customHeight="1" x14ac:dyDescent="0.2">
      <c r="A22" s="104" t="s">
        <v>109</v>
      </c>
      <c r="B22" s="69">
        <f>'[2]NEW GAA'!H23</f>
        <v>0</v>
      </c>
      <c r="C22" s="69">
        <f>'[2]NEW GAA'!L23</f>
        <v>0</v>
      </c>
      <c r="D22" s="69">
        <f>'[2]NEW GAA'!O23</f>
        <v>0</v>
      </c>
      <c r="E22" s="68">
        <f>'[2]NEW GAA'!R23</f>
        <v>0</v>
      </c>
      <c r="F22" s="68">
        <f>'[2]NEW GAA'!V23</f>
        <v>0</v>
      </c>
      <c r="G22" s="68">
        <f>'[2]NEW GAA'!W23</f>
        <v>0</v>
      </c>
      <c r="H22" s="68">
        <f>'[2]NEW GAA'!Z23</f>
        <v>606835</v>
      </c>
      <c r="I22" s="69"/>
      <c r="J22" s="69">
        <f>'[2]NEW GAA'!AJ23</f>
        <v>41779</v>
      </c>
      <c r="K22" s="68">
        <f>SUM(B22:J22)</f>
        <v>648614</v>
      </c>
    </row>
    <row r="23" spans="1:11" ht="15" customHeight="1" x14ac:dyDescent="0.2">
      <c r="A23" s="104" t="s">
        <v>116</v>
      </c>
      <c r="B23" s="69">
        <f>'[2]NEW GAA'!H24</f>
        <v>0</v>
      </c>
      <c r="C23" s="69">
        <f>'[2]NEW GAA'!L24</f>
        <v>12368</v>
      </c>
      <c r="D23" s="69">
        <f>'[2]NEW GAA'!O24</f>
        <v>0</v>
      </c>
      <c r="E23" s="68">
        <f>'[2]NEW GAA'!R24</f>
        <v>49618</v>
      </c>
      <c r="F23" s="68">
        <f>'[2]NEW GAA'!V24</f>
        <v>0</v>
      </c>
      <c r="G23" s="68">
        <f>'[2]NEW GAA'!W24</f>
        <v>0</v>
      </c>
      <c r="H23" s="68">
        <f>'[2]NEW GAA'!Z24</f>
        <v>3342023</v>
      </c>
      <c r="I23" s="69">
        <f>'[2]NEW GAA'!AD24</f>
        <v>0</v>
      </c>
      <c r="J23" s="69">
        <f>'[2]NEW GAA'!AJ24</f>
        <v>15423278</v>
      </c>
      <c r="K23" s="68">
        <f>SUM(B23:J23)</f>
        <v>18827287</v>
      </c>
    </row>
    <row r="24" spans="1:11" ht="15" customHeight="1" x14ac:dyDescent="0.2">
      <c r="A24" s="104" t="s">
        <v>117</v>
      </c>
      <c r="B24" s="69">
        <f>'[2]NEW GAA'!H25</f>
        <v>0</v>
      </c>
      <c r="C24" s="69">
        <f>'[2]NEW GAA'!L25</f>
        <v>0</v>
      </c>
      <c r="D24" s="69">
        <f>'[2]NEW GAA'!O25</f>
        <v>0</v>
      </c>
      <c r="E24" s="68">
        <f>'[2]NEW GAA'!R25</f>
        <v>34830</v>
      </c>
      <c r="F24" s="68">
        <f>'[2]NEW GAA'!V25</f>
        <v>0</v>
      </c>
      <c r="G24" s="68">
        <f>'[2]NEW GAA'!W25</f>
        <v>0</v>
      </c>
      <c r="H24" s="68">
        <f>'[2]NEW GAA'!Z25</f>
        <v>764059</v>
      </c>
      <c r="I24" s="69"/>
      <c r="J24" s="69">
        <f>'[2]NEW GAA'!AJ25</f>
        <v>233693</v>
      </c>
      <c r="K24" s="68">
        <f>SUM(B24:J24)</f>
        <v>1032582</v>
      </c>
    </row>
    <row r="25" spans="1:11" ht="15" customHeight="1" x14ac:dyDescent="0.2">
      <c r="A25" s="104" t="s">
        <v>118</v>
      </c>
      <c r="B25" s="69">
        <f t="shared" ref="B25:H25" si="4">+B26+B27</f>
        <v>0</v>
      </c>
      <c r="C25" s="69">
        <f t="shared" si="4"/>
        <v>0</v>
      </c>
      <c r="D25" s="69">
        <f t="shared" si="4"/>
        <v>0</v>
      </c>
      <c r="E25" s="68">
        <f t="shared" si="4"/>
        <v>0</v>
      </c>
      <c r="F25" s="68">
        <f t="shared" si="4"/>
        <v>0</v>
      </c>
      <c r="G25" s="68">
        <f t="shared" si="4"/>
        <v>0</v>
      </c>
      <c r="H25" s="68">
        <f t="shared" si="4"/>
        <v>248652</v>
      </c>
      <c r="I25" s="69"/>
      <c r="J25" s="69">
        <f>+J26+J27</f>
        <v>30533</v>
      </c>
      <c r="K25" s="68">
        <f>+K26+K27</f>
        <v>279185</v>
      </c>
    </row>
    <row r="26" spans="1:11" ht="15" hidden="1" customHeight="1" x14ac:dyDescent="0.2">
      <c r="A26" s="104" t="s">
        <v>108</v>
      </c>
      <c r="B26" s="69">
        <f>'[2]NEW GAA'!H27</f>
        <v>0</v>
      </c>
      <c r="C26" s="69">
        <f>'[2]NEW GAA'!L27</f>
        <v>0</v>
      </c>
      <c r="D26" s="69">
        <f>'[2]NEW GAA'!O27</f>
        <v>0</v>
      </c>
      <c r="E26" s="68">
        <f>'[2]NEW GAA'!R27</f>
        <v>0</v>
      </c>
      <c r="F26" s="68">
        <f>'[2]NEW GAA'!V27</f>
        <v>0</v>
      </c>
      <c r="G26" s="68">
        <f>'[2]NEW GAA'!W27</f>
        <v>0</v>
      </c>
      <c r="H26" s="68">
        <f>'[2]NEW GAA'!Z27</f>
        <v>180856</v>
      </c>
      <c r="I26" s="69"/>
      <c r="J26" s="69">
        <f>'[2]NEW GAA'!AJ27</f>
        <v>28107</v>
      </c>
      <c r="K26" s="68">
        <f>SUM(B26:J26)</f>
        <v>208963</v>
      </c>
    </row>
    <row r="27" spans="1:11" ht="15" hidden="1" customHeight="1" x14ac:dyDescent="0.2">
      <c r="A27" s="104" t="s">
        <v>109</v>
      </c>
      <c r="B27" s="69">
        <f>'[2]NEW GAA'!H28</f>
        <v>0</v>
      </c>
      <c r="C27" s="69">
        <f>'[2]NEW GAA'!L28</f>
        <v>0</v>
      </c>
      <c r="D27" s="69">
        <f>'[2]NEW GAA'!O28</f>
        <v>0</v>
      </c>
      <c r="E27" s="68">
        <f>'[2]NEW GAA'!R28</f>
        <v>0</v>
      </c>
      <c r="F27" s="68">
        <f>'[2]NEW GAA'!V28</f>
        <v>0</v>
      </c>
      <c r="G27" s="68">
        <f>'[2]NEW GAA'!W28</f>
        <v>0</v>
      </c>
      <c r="H27" s="68">
        <f>'[2]NEW GAA'!Z28</f>
        <v>67796</v>
      </c>
      <c r="I27" s="69"/>
      <c r="J27" s="69">
        <f>'[2]NEW GAA'!AJ28</f>
        <v>2426</v>
      </c>
      <c r="K27" s="68">
        <f>SUM(B27:J27)</f>
        <v>70222</v>
      </c>
    </row>
    <row r="28" spans="1:11" ht="15" customHeight="1" x14ac:dyDescent="0.2">
      <c r="A28" s="104" t="s">
        <v>119</v>
      </c>
      <c r="B28" s="69">
        <f>'[2]NEW GAA'!H29</f>
        <v>0</v>
      </c>
      <c r="C28" s="69">
        <f>'[2]NEW GAA'!L29</f>
        <v>0</v>
      </c>
      <c r="D28" s="69">
        <f>'[2]NEW GAA'!O29</f>
        <v>0</v>
      </c>
      <c r="E28" s="68">
        <f>'[2]NEW GAA'!R29</f>
        <v>0</v>
      </c>
      <c r="F28" s="68">
        <f>'[2]NEW GAA'!V29</f>
        <v>0</v>
      </c>
      <c r="G28" s="68">
        <f>'[2]NEW GAA'!W29</f>
        <v>0</v>
      </c>
      <c r="H28" s="68">
        <f>'[2]NEW GAA'!Z29</f>
        <v>2322244</v>
      </c>
      <c r="I28" s="69"/>
      <c r="J28" s="69">
        <f>'[2]NEW GAA'!AJ29</f>
        <v>23323001</v>
      </c>
      <c r="K28" s="68">
        <f>SUM(B28:J28)</f>
        <v>25645245</v>
      </c>
    </row>
    <row r="29" spans="1:11" ht="15" customHeight="1" x14ac:dyDescent="0.2">
      <c r="A29" s="104" t="s">
        <v>120</v>
      </c>
      <c r="B29" s="69">
        <f t="shared" ref="B29:K29" si="5">+B30+B31</f>
        <v>0</v>
      </c>
      <c r="C29" s="69">
        <f t="shared" si="5"/>
        <v>0</v>
      </c>
      <c r="D29" s="69">
        <f t="shared" si="5"/>
        <v>0</v>
      </c>
      <c r="E29" s="68">
        <f t="shared" si="5"/>
        <v>0</v>
      </c>
      <c r="F29" s="68">
        <f t="shared" si="5"/>
        <v>0</v>
      </c>
      <c r="G29" s="68">
        <f t="shared" si="5"/>
        <v>0</v>
      </c>
      <c r="H29" s="68">
        <f t="shared" si="5"/>
        <v>455525</v>
      </c>
      <c r="I29" s="68">
        <f t="shared" si="5"/>
        <v>0</v>
      </c>
      <c r="J29" s="68">
        <f t="shared" si="5"/>
        <v>27978</v>
      </c>
      <c r="K29" s="68">
        <f t="shared" si="5"/>
        <v>483503</v>
      </c>
    </row>
    <row r="30" spans="1:11" ht="15" hidden="1" customHeight="1" x14ac:dyDescent="0.2">
      <c r="A30" s="104" t="s">
        <v>108</v>
      </c>
      <c r="B30" s="69">
        <f>'[2]NEW GAA'!H31</f>
        <v>0</v>
      </c>
      <c r="C30" s="69">
        <f>'[2]NEW GAA'!L31</f>
        <v>0</v>
      </c>
      <c r="D30" s="69">
        <f>'[2]NEW GAA'!O31</f>
        <v>0</v>
      </c>
      <c r="E30" s="68">
        <f>'[2]NEW GAA'!R31</f>
        <v>0</v>
      </c>
      <c r="F30" s="68">
        <f>'[2]NEW GAA'!V31</f>
        <v>0</v>
      </c>
      <c r="G30" s="68">
        <f>'[2]NEW GAA'!W31</f>
        <v>0</v>
      </c>
      <c r="H30" s="68">
        <f>'[2]NEW GAA'!Z31</f>
        <v>82418</v>
      </c>
      <c r="I30" s="69">
        <f>'[2]NEW GAA'!AD31</f>
        <v>0</v>
      </c>
      <c r="J30" s="69">
        <f>'[2]NEW GAA'!AJ31</f>
        <v>1281</v>
      </c>
      <c r="K30" s="68">
        <f t="shared" ref="K30:K46" si="6">SUM(B30:J30)</f>
        <v>83699</v>
      </c>
    </row>
    <row r="31" spans="1:11" ht="15" hidden="1" customHeight="1" x14ac:dyDescent="0.2">
      <c r="A31" s="104" t="s">
        <v>109</v>
      </c>
      <c r="B31" s="69">
        <f>'[2]NEW GAA'!H32</f>
        <v>0</v>
      </c>
      <c r="C31" s="69">
        <f>'[2]NEW GAA'!L32</f>
        <v>0</v>
      </c>
      <c r="D31" s="69">
        <f>'[2]NEW GAA'!O32</f>
        <v>0</v>
      </c>
      <c r="E31" s="68">
        <f>'[2]NEW GAA'!R32</f>
        <v>0</v>
      </c>
      <c r="F31" s="68">
        <f>'[2]NEW GAA'!V32</f>
        <v>0</v>
      </c>
      <c r="G31" s="68">
        <f>'[2]NEW GAA'!W32</f>
        <v>0</v>
      </c>
      <c r="H31" s="68">
        <f>'[2]NEW GAA'!Z32</f>
        <v>373107</v>
      </c>
      <c r="I31" s="69"/>
      <c r="J31" s="69">
        <f>'[2]NEW GAA'!AJ32</f>
        <v>26697</v>
      </c>
      <c r="K31" s="68">
        <f t="shared" si="6"/>
        <v>399804</v>
      </c>
    </row>
    <row r="32" spans="1:11" ht="15" customHeight="1" x14ac:dyDescent="0.2">
      <c r="A32" s="104" t="s">
        <v>121</v>
      </c>
      <c r="B32" s="69">
        <f>'[2]NEW GAA'!H33</f>
        <v>0</v>
      </c>
      <c r="C32" s="69">
        <f>'[2]NEW GAA'!L33</f>
        <v>0</v>
      </c>
      <c r="D32" s="69">
        <f>'[2]NEW GAA'!O33</f>
        <v>0</v>
      </c>
      <c r="E32" s="68">
        <f>'[2]NEW GAA'!R33</f>
        <v>0</v>
      </c>
      <c r="F32" s="68">
        <f>'[2]NEW GAA'!V33</f>
        <v>0</v>
      </c>
      <c r="G32" s="68">
        <f>'[2]NEW GAA'!W33</f>
        <v>0</v>
      </c>
      <c r="H32" s="68">
        <f>'[2]NEW GAA'!Z33</f>
        <v>127651</v>
      </c>
      <c r="I32" s="69"/>
      <c r="J32" s="69">
        <f>'[2]NEW GAA'!AJ33</f>
        <v>8249</v>
      </c>
      <c r="K32" s="68">
        <f t="shared" si="6"/>
        <v>135900</v>
      </c>
    </row>
    <row r="33" spans="1:11" ht="15" customHeight="1" x14ac:dyDescent="0.2">
      <c r="A33" s="104" t="s">
        <v>122</v>
      </c>
      <c r="B33" s="69">
        <f>'[2]NEW GAA'!H34</f>
        <v>0</v>
      </c>
      <c r="C33" s="69">
        <f>'[2]NEW GAA'!L34</f>
        <v>0</v>
      </c>
      <c r="D33" s="69">
        <f>'[2]NEW GAA'!O34</f>
        <v>1505000</v>
      </c>
      <c r="E33" s="68">
        <f>'[2]NEW GAA'!R34</f>
        <v>0</v>
      </c>
      <c r="F33" s="68">
        <f>'[2]NEW GAA'!V34</f>
        <v>0</v>
      </c>
      <c r="G33" s="68">
        <f>'[2]NEW GAA'!W34</f>
        <v>0</v>
      </c>
      <c r="H33" s="68">
        <f>'[2]NEW GAA'!Z34</f>
        <v>60459</v>
      </c>
      <c r="I33" s="69">
        <f>'[2]NEW GAA'!AD34</f>
        <v>0</v>
      </c>
      <c r="J33" s="69">
        <f>'[2]NEW GAA'!AJ34</f>
        <v>7587</v>
      </c>
      <c r="K33" s="68">
        <f t="shared" si="6"/>
        <v>1573046</v>
      </c>
    </row>
    <row r="34" spans="1:11" ht="15" customHeight="1" x14ac:dyDescent="0.2">
      <c r="A34" s="104" t="s">
        <v>123</v>
      </c>
      <c r="B34" s="69">
        <f>'[2]NEW GAA'!H35</f>
        <v>0</v>
      </c>
      <c r="C34" s="69">
        <f>'[2]NEW GAA'!L35</f>
        <v>0</v>
      </c>
      <c r="D34" s="69">
        <f>'[2]NEW GAA'!O35</f>
        <v>0</v>
      </c>
      <c r="E34" s="68">
        <f>'[2]NEW GAA'!R35</f>
        <v>0</v>
      </c>
      <c r="F34" s="68">
        <f>'[2]NEW GAA'!V35</f>
        <v>0</v>
      </c>
      <c r="G34" s="68">
        <f>'[2]NEW GAA'!W35</f>
        <v>0</v>
      </c>
      <c r="H34" s="68">
        <f>'[2]NEW GAA'!Z35</f>
        <v>20002</v>
      </c>
      <c r="I34" s="69"/>
      <c r="J34" s="69">
        <f>'[2]NEW GAA'!AJ35</f>
        <v>3950</v>
      </c>
      <c r="K34" s="68">
        <f t="shared" si="6"/>
        <v>23952</v>
      </c>
    </row>
    <row r="35" spans="1:11" ht="15" customHeight="1" x14ac:dyDescent="0.2">
      <c r="A35" s="104" t="s">
        <v>124</v>
      </c>
      <c r="B35" s="69">
        <f>'[2]NEW GAA'!H36</f>
        <v>0</v>
      </c>
      <c r="C35" s="69">
        <f>'[2]NEW GAA'!L36</f>
        <v>0</v>
      </c>
      <c r="D35" s="69">
        <f>'[2]NEW GAA'!O36</f>
        <v>0</v>
      </c>
      <c r="E35" s="68">
        <f>'[2]NEW GAA'!R36</f>
        <v>0</v>
      </c>
      <c r="F35" s="68">
        <f>'[2]NEW GAA'!V36</f>
        <v>0</v>
      </c>
      <c r="G35" s="68">
        <f>'[2]NEW GAA'!W36</f>
        <v>0</v>
      </c>
      <c r="H35" s="68">
        <f>'[2]NEW GAA'!Z36</f>
        <v>85264</v>
      </c>
      <c r="I35" s="69"/>
      <c r="J35" s="69">
        <f>'[2]NEW GAA'!AJ36</f>
        <v>7496</v>
      </c>
      <c r="K35" s="68">
        <f t="shared" si="6"/>
        <v>92760</v>
      </c>
    </row>
    <row r="36" spans="1:11" ht="15" customHeight="1" x14ac:dyDescent="0.2">
      <c r="A36" s="104" t="s">
        <v>125</v>
      </c>
      <c r="B36" s="69">
        <f>'[2]NEW GAA'!H37</f>
        <v>0</v>
      </c>
      <c r="C36" s="69">
        <f>'[2]NEW GAA'!L37</f>
        <v>0</v>
      </c>
      <c r="D36" s="69">
        <f>'[2]NEW GAA'!O37</f>
        <v>0</v>
      </c>
      <c r="E36" s="68">
        <f>'[2]NEW GAA'!R37</f>
        <v>0</v>
      </c>
      <c r="F36" s="68">
        <f>'[2]NEW GAA'!V37</f>
        <v>0</v>
      </c>
      <c r="G36" s="68">
        <f>'[2]NEW GAA'!W37</f>
        <v>0</v>
      </c>
      <c r="H36" s="68">
        <f>'[2]NEW GAA'!Z37</f>
        <v>222450</v>
      </c>
      <c r="I36" s="69"/>
      <c r="J36" s="69">
        <f>'[2]NEW GAA'!AJ37</f>
        <v>375689</v>
      </c>
      <c r="K36" s="68">
        <f t="shared" si="6"/>
        <v>598139</v>
      </c>
    </row>
    <row r="37" spans="1:11" ht="15" customHeight="1" x14ac:dyDescent="0.2">
      <c r="A37" s="104" t="s">
        <v>126</v>
      </c>
      <c r="B37" s="69">
        <f>'[2]NEW GAA'!H38</f>
        <v>0</v>
      </c>
      <c r="C37" s="69">
        <f>'[2]NEW GAA'!L38</f>
        <v>0</v>
      </c>
      <c r="D37" s="69">
        <f>'[2]NEW GAA'!O38</f>
        <v>0</v>
      </c>
      <c r="E37" s="68">
        <f>'[2]NEW GAA'!R38</f>
        <v>0</v>
      </c>
      <c r="F37" s="68">
        <f>'[2]NEW GAA'!V38</f>
        <v>0</v>
      </c>
      <c r="G37" s="68">
        <f>'[2]NEW GAA'!W38</f>
        <v>0</v>
      </c>
      <c r="H37" s="68">
        <f>'[2]NEW GAA'!Z38</f>
        <v>51097</v>
      </c>
      <c r="I37" s="69"/>
      <c r="J37" s="69">
        <f>'[2]NEW GAA'!AJ38</f>
        <v>505421</v>
      </c>
      <c r="K37" s="68">
        <f t="shared" si="6"/>
        <v>556518</v>
      </c>
    </row>
    <row r="38" spans="1:11" ht="15" customHeight="1" x14ac:dyDescent="0.2">
      <c r="A38" s="104" t="s">
        <v>127</v>
      </c>
      <c r="B38" s="69">
        <f>'[2]NEW GAA'!H39</f>
        <v>0</v>
      </c>
      <c r="C38" s="69">
        <f>'[2]NEW GAA'!L39</f>
        <v>0</v>
      </c>
      <c r="D38" s="69">
        <f>'[2]NEW GAA'!O39</f>
        <v>0</v>
      </c>
      <c r="E38" s="68">
        <f>'[2]NEW GAA'!R39</f>
        <v>0</v>
      </c>
      <c r="F38" s="68">
        <f>'[2]NEW GAA'!V39</f>
        <v>0</v>
      </c>
      <c r="G38" s="68">
        <f>'[2]NEW GAA'!W39</f>
        <v>0</v>
      </c>
      <c r="H38" s="68">
        <f>'[2]NEW GAA'!Z39</f>
        <v>30270</v>
      </c>
      <c r="I38" s="69"/>
      <c r="J38" s="69">
        <f>'[2]NEW GAA'!AJ39</f>
        <v>758</v>
      </c>
      <c r="K38" s="68">
        <f t="shared" si="6"/>
        <v>31028</v>
      </c>
    </row>
    <row r="39" spans="1:11" ht="15" customHeight="1" x14ac:dyDescent="0.2">
      <c r="A39" s="104" t="s">
        <v>151</v>
      </c>
      <c r="B39" s="69">
        <f>'[2]NEW GAA'!H40</f>
        <v>0</v>
      </c>
      <c r="C39" s="69">
        <f>'[2]NEW GAA'!L40</f>
        <v>0</v>
      </c>
      <c r="D39" s="69">
        <f>'[2]NEW GAA'!O40</f>
        <v>0</v>
      </c>
      <c r="E39" s="68">
        <f>'[2]NEW GAA'!R40</f>
        <v>0</v>
      </c>
      <c r="F39" s="68">
        <f>'[2]NEW GAA'!V40</f>
        <v>0</v>
      </c>
      <c r="G39" s="68">
        <f>'[2]NEW GAA'!W40</f>
        <v>0</v>
      </c>
      <c r="H39" s="68">
        <f>'[2]NEW GAA'!Z40</f>
        <v>363648</v>
      </c>
      <c r="I39" s="69"/>
      <c r="J39" s="69">
        <f>'[2]NEW GAA'!AJ40</f>
        <v>96566</v>
      </c>
      <c r="K39" s="68">
        <f t="shared" si="6"/>
        <v>460214</v>
      </c>
    </row>
    <row r="40" spans="1:11" ht="15" customHeight="1" x14ac:dyDescent="0.2">
      <c r="A40" s="104" t="s">
        <v>128</v>
      </c>
      <c r="B40" s="69">
        <f>'[2]NEW GAA'!H41</f>
        <v>0</v>
      </c>
      <c r="C40" s="69">
        <f>'[2]NEW GAA'!L41</f>
        <v>0</v>
      </c>
      <c r="D40" s="69">
        <f>'[2]NEW GAA'!O41</f>
        <v>0</v>
      </c>
      <c r="E40" s="68">
        <f>'[2]NEW GAA'!R41</f>
        <v>0</v>
      </c>
      <c r="F40" s="68">
        <f>'[2]NEW GAA'!V41</f>
        <v>0</v>
      </c>
      <c r="G40" s="68">
        <f>'[2]NEW GAA'!W41</f>
        <v>0</v>
      </c>
      <c r="H40" s="68">
        <f>'[2]NEW GAA'!Z41</f>
        <v>208</v>
      </c>
      <c r="I40" s="69"/>
      <c r="J40" s="69">
        <f>'[2]NEW GAA'!AJ41</f>
        <v>0</v>
      </c>
      <c r="K40" s="68">
        <f t="shared" si="6"/>
        <v>208</v>
      </c>
    </row>
    <row r="41" spans="1:11" ht="15" customHeight="1" x14ac:dyDescent="0.2">
      <c r="A41" s="104" t="s">
        <v>129</v>
      </c>
      <c r="B41" s="69">
        <f>'[2]NEW GAA'!H42</f>
        <v>0</v>
      </c>
      <c r="C41" s="69">
        <f>'[2]NEW GAA'!L42</f>
        <v>0</v>
      </c>
      <c r="D41" s="69">
        <f>'[2]NEW GAA'!O42</f>
        <v>0</v>
      </c>
      <c r="E41" s="68">
        <f>'[2]NEW GAA'!R42</f>
        <v>0</v>
      </c>
      <c r="F41" s="68">
        <f>'[2]NEW GAA'!V42</f>
        <v>0</v>
      </c>
      <c r="G41" s="68">
        <f>'[2]NEW GAA'!W42</f>
        <v>0</v>
      </c>
      <c r="H41" s="68">
        <f>'[2]NEW GAA'!Z42</f>
        <v>743682</v>
      </c>
      <c r="I41" s="69"/>
      <c r="J41" s="69">
        <f>'[2]NEW GAA'!AJ42</f>
        <v>49377</v>
      </c>
      <c r="K41" s="68">
        <f t="shared" si="6"/>
        <v>793059</v>
      </c>
    </row>
    <row r="42" spans="1:11" ht="15" customHeight="1" x14ac:dyDescent="0.2">
      <c r="A42" s="104" t="s">
        <v>130</v>
      </c>
      <c r="B42" s="69">
        <f>'[2]NEW GAA'!H43</f>
        <v>0</v>
      </c>
      <c r="C42" s="69">
        <f>'[2]NEW GAA'!L43</f>
        <v>0</v>
      </c>
      <c r="D42" s="69">
        <f>'[2]NEW GAA'!O43</f>
        <v>0</v>
      </c>
      <c r="E42" s="68">
        <f>'[2]NEW GAA'!R43</f>
        <v>0</v>
      </c>
      <c r="F42" s="68">
        <f>'[2]NEW GAA'!V43</f>
        <v>0</v>
      </c>
      <c r="G42" s="68">
        <f>'[2]NEW GAA'!W43</f>
        <v>0</v>
      </c>
      <c r="H42" s="68">
        <f>'[2]NEW GAA'!Z43</f>
        <v>61957</v>
      </c>
      <c r="I42" s="69"/>
      <c r="J42" s="69">
        <f>'[2]NEW GAA'!AJ43</f>
        <v>9897</v>
      </c>
      <c r="K42" s="68">
        <f t="shared" si="6"/>
        <v>71854</v>
      </c>
    </row>
    <row r="43" spans="1:11" ht="15" customHeight="1" x14ac:dyDescent="0.2">
      <c r="A43" s="104" t="s">
        <v>131</v>
      </c>
      <c r="B43" s="69">
        <f>'[2]NEW GAA'!H44</f>
        <v>0</v>
      </c>
      <c r="C43" s="69">
        <f>'[2]NEW GAA'!L44</f>
        <v>0</v>
      </c>
      <c r="D43" s="69">
        <f>'[2]NEW GAA'!O44</f>
        <v>0</v>
      </c>
      <c r="E43" s="68">
        <f>'[2]NEW GAA'!R44</f>
        <v>0</v>
      </c>
      <c r="F43" s="68">
        <f>'[2]NEW GAA'!V44</f>
        <v>0</v>
      </c>
      <c r="G43" s="68">
        <f>'[2]NEW GAA'!W44</f>
        <v>0</v>
      </c>
      <c r="H43" s="68">
        <f>'[2]NEW GAA'!Z44</f>
        <v>383474</v>
      </c>
      <c r="I43" s="69"/>
      <c r="J43" s="69">
        <f>'[2]NEW GAA'!AJ44</f>
        <v>48369</v>
      </c>
      <c r="K43" s="68">
        <f t="shared" si="6"/>
        <v>431843</v>
      </c>
    </row>
    <row r="44" spans="1:11" ht="15" customHeight="1" x14ac:dyDescent="0.2">
      <c r="A44" s="104" t="s">
        <v>132</v>
      </c>
      <c r="B44" s="69">
        <f>'[2]NEW GAA'!H45</f>
        <v>0</v>
      </c>
      <c r="C44" s="69">
        <f>'[2]NEW GAA'!L45</f>
        <v>0</v>
      </c>
      <c r="D44" s="69">
        <f>'[2]NEW GAA'!O45</f>
        <v>0</v>
      </c>
      <c r="E44" s="68">
        <f>'[2]NEW GAA'!R45</f>
        <v>0</v>
      </c>
      <c r="F44" s="68">
        <f>'[2]NEW GAA'!V45</f>
        <v>0</v>
      </c>
      <c r="G44" s="68">
        <f>'[2]NEW GAA'!W45</f>
        <v>0</v>
      </c>
      <c r="H44" s="68">
        <f>'[2]NEW GAA'!Z45</f>
        <v>86406</v>
      </c>
      <c r="I44" s="69"/>
      <c r="J44" s="69">
        <f>'[2]NEW GAA'!AJ45</f>
        <v>32515</v>
      </c>
      <c r="K44" s="68">
        <f t="shared" si="6"/>
        <v>118921</v>
      </c>
    </row>
    <row r="45" spans="1:11" ht="15" customHeight="1" x14ac:dyDescent="0.2">
      <c r="A45" s="104" t="s">
        <v>133</v>
      </c>
      <c r="B45" s="69">
        <f>'[2]NEW GAA'!H46</f>
        <v>0</v>
      </c>
      <c r="C45" s="69">
        <f>'[2]NEW GAA'!L46</f>
        <v>0</v>
      </c>
      <c r="D45" s="69">
        <f>'[2]NEW GAA'!O46</f>
        <v>0</v>
      </c>
      <c r="E45" s="68">
        <f>'[2]NEW GAA'!R46</f>
        <v>0</v>
      </c>
      <c r="F45" s="68">
        <f>'[2]NEW GAA'!V46</f>
        <v>0</v>
      </c>
      <c r="G45" s="68">
        <f>'[2]NEW GAA'!W46</f>
        <v>0</v>
      </c>
      <c r="H45" s="68">
        <f>'[2]NEW GAA'!Z46</f>
        <v>83051</v>
      </c>
      <c r="I45" s="69"/>
      <c r="J45" s="69">
        <f>'[2]NEW GAA'!AJ46</f>
        <v>0</v>
      </c>
      <c r="K45" s="68">
        <f t="shared" si="6"/>
        <v>83051</v>
      </c>
    </row>
    <row r="46" spans="1:11" ht="15" customHeight="1" x14ac:dyDescent="0.2">
      <c r="A46" s="104" t="s">
        <v>134</v>
      </c>
      <c r="B46" s="69">
        <f>'[2]NEW GAA'!H47</f>
        <v>0</v>
      </c>
      <c r="C46" s="69">
        <f>'[2]NEW GAA'!L47</f>
        <v>0</v>
      </c>
      <c r="D46" s="69">
        <f>'[2]NEW GAA'!O47</f>
        <v>0</v>
      </c>
      <c r="E46" s="68">
        <f>'[2]NEW GAA'!R47</f>
        <v>0</v>
      </c>
      <c r="F46" s="68">
        <f>'[2]NEW GAA'!V47</f>
        <v>0</v>
      </c>
      <c r="G46" s="68">
        <f>'[2]NEW GAA'!W47</f>
        <v>0</v>
      </c>
      <c r="H46" s="68">
        <f>'[2]NEW GAA'!Z47</f>
        <v>16259</v>
      </c>
      <c r="I46" s="69"/>
      <c r="J46" s="69">
        <f>'[2]NEW GAA'!AJ47</f>
        <v>636</v>
      </c>
      <c r="K46" s="68">
        <f t="shared" si="6"/>
        <v>16895</v>
      </c>
    </row>
    <row r="47" spans="1:11" ht="15" hidden="1" customHeight="1" x14ac:dyDescent="0.2">
      <c r="A47" s="104"/>
      <c r="B47" s="69"/>
      <c r="C47" s="69"/>
      <c r="D47" s="69"/>
      <c r="E47" s="68"/>
      <c r="F47" s="68"/>
      <c r="G47" s="68"/>
      <c r="H47" s="68"/>
      <c r="I47" s="69"/>
      <c r="J47" s="69"/>
      <c r="K47" s="68"/>
    </row>
    <row r="48" spans="1:11" ht="15" customHeight="1" x14ac:dyDescent="0.2">
      <c r="A48" s="104" t="s">
        <v>135</v>
      </c>
      <c r="B48" s="77">
        <f t="shared" ref="B48:H48" si="7">SUM(B49:B52)+SUM(B55:B67)+SUM(B72:B87)</f>
        <v>0</v>
      </c>
      <c r="C48" s="77">
        <f t="shared" si="7"/>
        <v>0</v>
      </c>
      <c r="D48" s="77">
        <f t="shared" si="7"/>
        <v>0</v>
      </c>
      <c r="E48" s="77">
        <f t="shared" si="7"/>
        <v>0</v>
      </c>
      <c r="F48" s="77">
        <f t="shared" si="7"/>
        <v>0</v>
      </c>
      <c r="G48" s="77">
        <f t="shared" si="7"/>
        <v>0</v>
      </c>
      <c r="H48" s="77">
        <f t="shared" si="7"/>
        <v>269042</v>
      </c>
      <c r="I48" s="77"/>
      <c r="J48" s="77">
        <f>SUM(J49:J52)+SUM(J55:J67)+SUM(J72:J87)</f>
        <v>37094</v>
      </c>
      <c r="K48" s="76">
        <f>SUM(K49:K52)+SUM(K55:K67)+SUM(K72:K87)</f>
        <v>306136</v>
      </c>
    </row>
    <row r="49" spans="1:11" ht="15" hidden="1" customHeight="1" x14ac:dyDescent="0.2">
      <c r="A49" s="104" t="s">
        <v>53</v>
      </c>
      <c r="B49" s="69">
        <f>'[2]NEW GAA'!H50</f>
        <v>0</v>
      </c>
      <c r="C49" s="69">
        <f>'[2]NEW GAA'!L50</f>
        <v>0</v>
      </c>
      <c r="D49" s="69">
        <f>'[2]NEW GAA'!O50</f>
        <v>0</v>
      </c>
      <c r="E49" s="68">
        <f>'[2]NEW GAA'!R50</f>
        <v>0</v>
      </c>
      <c r="F49" s="68">
        <f>'[2]NEW GAA'!V50</f>
        <v>0</v>
      </c>
      <c r="G49" s="68">
        <f>'[2]NEW GAA'!W50</f>
        <v>0</v>
      </c>
      <c r="H49" s="68">
        <f>'[2]NEW GAA'!Z50</f>
        <v>0</v>
      </c>
      <c r="I49" s="69"/>
      <c r="J49" s="69">
        <f>'[2]NEW GAA'!AJ50</f>
        <v>0</v>
      </c>
      <c r="K49" s="68">
        <f>SUM(B49:J49)</f>
        <v>0</v>
      </c>
    </row>
    <row r="50" spans="1:11" ht="15" customHeight="1" x14ac:dyDescent="0.2">
      <c r="A50" s="104" t="s">
        <v>54</v>
      </c>
      <c r="B50" s="69">
        <f>'[2]NEW GAA'!H51</f>
        <v>0</v>
      </c>
      <c r="C50" s="69">
        <f>'[2]NEW GAA'!L51</f>
        <v>0</v>
      </c>
      <c r="D50" s="69">
        <f>'[2]NEW GAA'!O51</f>
        <v>0</v>
      </c>
      <c r="E50" s="68">
        <f>'[2]NEW GAA'!R51</f>
        <v>0</v>
      </c>
      <c r="F50" s="68">
        <f>'[2]NEW GAA'!V51</f>
        <v>0</v>
      </c>
      <c r="G50" s="68">
        <f>'[2]NEW GAA'!W51</f>
        <v>0</v>
      </c>
      <c r="H50" s="68">
        <f>'[2]NEW GAA'!Z51</f>
        <v>992</v>
      </c>
      <c r="I50" s="69"/>
      <c r="J50" s="69">
        <f>'[2]NEW GAA'!AJ51</f>
        <v>0</v>
      </c>
      <c r="K50" s="68">
        <f>SUM(B50:J50)</f>
        <v>992</v>
      </c>
    </row>
    <row r="51" spans="1:11" ht="15" customHeight="1" x14ac:dyDescent="0.2">
      <c r="A51" s="104" t="s">
        <v>55</v>
      </c>
      <c r="B51" s="69">
        <f>'[2]NEW GAA'!H52</f>
        <v>0</v>
      </c>
      <c r="C51" s="69">
        <f>'[2]NEW GAA'!L52</f>
        <v>0</v>
      </c>
      <c r="D51" s="69">
        <f>'[2]NEW GAA'!O52</f>
        <v>0</v>
      </c>
      <c r="E51" s="68">
        <f>'[2]NEW GAA'!R52</f>
        <v>0</v>
      </c>
      <c r="F51" s="68">
        <f>'[2]NEW GAA'!V52</f>
        <v>0</v>
      </c>
      <c r="G51" s="68">
        <f>'[2]NEW GAA'!W52</f>
        <v>0</v>
      </c>
      <c r="H51" s="68">
        <f>'[2]NEW GAA'!Z52</f>
        <v>2044</v>
      </c>
      <c r="I51" s="69"/>
      <c r="J51" s="69">
        <f>'[2]NEW GAA'!AJ52</f>
        <v>0</v>
      </c>
      <c r="K51" s="68">
        <f>SUM(B51:J51)</f>
        <v>2044</v>
      </c>
    </row>
    <row r="52" spans="1:11" ht="15" customHeight="1" x14ac:dyDescent="0.2">
      <c r="A52" s="104" t="s">
        <v>56</v>
      </c>
      <c r="B52" s="69">
        <f t="shared" ref="B52:K52" si="8">+B53+B54</f>
        <v>0</v>
      </c>
      <c r="C52" s="69">
        <f t="shared" si="8"/>
        <v>0</v>
      </c>
      <c r="D52" s="69">
        <f t="shared" si="8"/>
        <v>0</v>
      </c>
      <c r="E52" s="68">
        <f t="shared" si="8"/>
        <v>0</v>
      </c>
      <c r="F52" s="68">
        <f t="shared" si="8"/>
        <v>0</v>
      </c>
      <c r="G52" s="69">
        <f t="shared" si="8"/>
        <v>0</v>
      </c>
      <c r="H52" s="69">
        <f t="shared" si="8"/>
        <v>22406</v>
      </c>
      <c r="I52" s="69"/>
      <c r="J52" s="69">
        <f t="shared" si="8"/>
        <v>232</v>
      </c>
      <c r="K52" s="68">
        <f t="shared" si="8"/>
        <v>22638</v>
      </c>
    </row>
    <row r="53" spans="1:11" ht="15" hidden="1" customHeight="1" x14ac:dyDescent="0.2">
      <c r="A53" s="104" t="s">
        <v>136</v>
      </c>
      <c r="B53" s="69">
        <f>'[2]NEW GAA'!H54</f>
        <v>0</v>
      </c>
      <c r="C53" s="69">
        <f>'[2]NEW GAA'!L54</f>
        <v>0</v>
      </c>
      <c r="D53" s="69">
        <f>'[2]NEW GAA'!O54</f>
        <v>0</v>
      </c>
      <c r="E53" s="68">
        <f>'[2]NEW GAA'!R54</f>
        <v>0</v>
      </c>
      <c r="F53" s="68">
        <f>'[2]NEW GAA'!V54</f>
        <v>0</v>
      </c>
      <c r="G53" s="68">
        <f>'[2]NEW GAA'!W54</f>
        <v>0</v>
      </c>
      <c r="H53" s="68">
        <f>'[2]NEW GAA'!Z54</f>
        <v>8812</v>
      </c>
      <c r="I53" s="69"/>
      <c r="J53" s="69">
        <f>'[2]NEW GAA'!AJ54</f>
        <v>98</v>
      </c>
      <c r="K53" s="68">
        <f t="shared" ref="K53:K66" si="9">SUM(B53:J53)</f>
        <v>8910</v>
      </c>
    </row>
    <row r="54" spans="1:11" ht="15" hidden="1" customHeight="1" x14ac:dyDescent="0.2">
      <c r="A54" s="104" t="s">
        <v>137</v>
      </c>
      <c r="B54" s="69">
        <f>'[2]NEW GAA'!H55</f>
        <v>0</v>
      </c>
      <c r="C54" s="69">
        <f>'[2]NEW GAA'!L55</f>
        <v>0</v>
      </c>
      <c r="D54" s="69">
        <f>'[2]NEW GAA'!O55</f>
        <v>0</v>
      </c>
      <c r="E54" s="68">
        <f>'[2]NEW GAA'!R55</f>
        <v>0</v>
      </c>
      <c r="F54" s="68">
        <f>'[2]NEW GAA'!V55</f>
        <v>0</v>
      </c>
      <c r="G54" s="68">
        <f>'[2]NEW GAA'!W55</f>
        <v>0</v>
      </c>
      <c r="H54" s="68">
        <f>'[2]NEW GAA'!Z55</f>
        <v>13594</v>
      </c>
      <c r="I54" s="69"/>
      <c r="J54" s="69">
        <f>'[2]NEW GAA'!AJ55</f>
        <v>134</v>
      </c>
      <c r="K54" s="68">
        <f t="shared" si="9"/>
        <v>13728</v>
      </c>
    </row>
    <row r="55" spans="1:11" ht="15" customHeight="1" x14ac:dyDescent="0.2">
      <c r="A55" s="104" t="s">
        <v>59</v>
      </c>
      <c r="B55" s="69">
        <f>'[2]NEW GAA'!H56</f>
        <v>0</v>
      </c>
      <c r="C55" s="69">
        <f>'[2]NEW GAA'!L56</f>
        <v>0</v>
      </c>
      <c r="D55" s="69">
        <f>'[2]NEW GAA'!O56</f>
        <v>0</v>
      </c>
      <c r="E55" s="68">
        <f>'[2]NEW GAA'!R56</f>
        <v>0</v>
      </c>
      <c r="F55" s="68">
        <f>'[2]NEW GAA'!V56</f>
        <v>0</v>
      </c>
      <c r="G55" s="68">
        <f>'[2]NEW GAA'!W56</f>
        <v>0</v>
      </c>
      <c r="H55" s="68">
        <f>'[2]NEW GAA'!Z56</f>
        <v>2562</v>
      </c>
      <c r="I55" s="69"/>
      <c r="J55" s="69">
        <f>'[2]NEW GAA'!AJ56</f>
        <v>42</v>
      </c>
      <c r="K55" s="68">
        <f t="shared" si="9"/>
        <v>2604</v>
      </c>
    </row>
    <row r="56" spans="1:11" ht="15" customHeight="1" x14ac:dyDescent="0.2">
      <c r="A56" s="104" t="s">
        <v>60</v>
      </c>
      <c r="B56" s="69">
        <f>'[2]NEW GAA'!H57</f>
        <v>0</v>
      </c>
      <c r="C56" s="69">
        <f>'[2]NEW GAA'!L57</f>
        <v>0</v>
      </c>
      <c r="D56" s="69">
        <f>'[2]NEW GAA'!O57</f>
        <v>0</v>
      </c>
      <c r="E56" s="68">
        <f>'[2]NEW GAA'!R57</f>
        <v>0</v>
      </c>
      <c r="F56" s="68">
        <f>'[2]NEW GAA'!V57</f>
        <v>0</v>
      </c>
      <c r="G56" s="68">
        <f>'[2]NEW GAA'!W57</f>
        <v>0</v>
      </c>
      <c r="H56" s="68">
        <f>'[2]NEW GAA'!Z57</f>
        <v>3119</v>
      </c>
      <c r="I56" s="69"/>
      <c r="J56" s="69">
        <f>'[2]NEW GAA'!AJ57</f>
        <v>258</v>
      </c>
      <c r="K56" s="68">
        <f t="shared" si="9"/>
        <v>3377</v>
      </c>
    </row>
    <row r="57" spans="1:11" ht="15" customHeight="1" x14ac:dyDescent="0.2">
      <c r="A57" s="104" t="s">
        <v>61</v>
      </c>
      <c r="B57" s="69">
        <f>'[2]NEW GAA'!H58</f>
        <v>0</v>
      </c>
      <c r="C57" s="69">
        <f>'[2]NEW GAA'!L58</f>
        <v>0</v>
      </c>
      <c r="D57" s="69">
        <f>'[2]NEW GAA'!O58</f>
        <v>0</v>
      </c>
      <c r="E57" s="68">
        <f>'[2]NEW GAA'!R58</f>
        <v>0</v>
      </c>
      <c r="F57" s="68">
        <f>'[2]NEW GAA'!V58</f>
        <v>0</v>
      </c>
      <c r="G57" s="68">
        <f>'[2]NEW GAA'!W58</f>
        <v>0</v>
      </c>
      <c r="H57" s="68">
        <f>'[2]NEW GAA'!Z58</f>
        <v>0</v>
      </c>
      <c r="I57" s="69"/>
      <c r="J57" s="69">
        <f>'[2]NEW GAA'!AJ58</f>
        <v>14881</v>
      </c>
      <c r="K57" s="68">
        <f t="shared" si="9"/>
        <v>14881</v>
      </c>
    </row>
    <row r="58" spans="1:11" ht="15" customHeight="1" x14ac:dyDescent="0.2">
      <c r="A58" s="104" t="s">
        <v>62</v>
      </c>
      <c r="B58" s="69">
        <f>'[2]NEW GAA'!H59</f>
        <v>0</v>
      </c>
      <c r="C58" s="69">
        <f>'[2]NEW GAA'!L59</f>
        <v>0</v>
      </c>
      <c r="D58" s="69">
        <f>'[2]NEW GAA'!O59</f>
        <v>0</v>
      </c>
      <c r="E58" s="68">
        <f>'[2]NEW GAA'!R59</f>
        <v>0</v>
      </c>
      <c r="F58" s="68">
        <f>'[2]NEW GAA'!V59</f>
        <v>0</v>
      </c>
      <c r="G58" s="68">
        <f>'[2]NEW GAA'!W59</f>
        <v>0</v>
      </c>
      <c r="H58" s="68">
        <f>'[2]NEW GAA'!Z59</f>
        <v>953</v>
      </c>
      <c r="I58" s="69"/>
      <c r="J58" s="69">
        <f>'[2]NEW GAA'!AJ59</f>
        <v>0</v>
      </c>
      <c r="K58" s="68">
        <f t="shared" si="9"/>
        <v>953</v>
      </c>
    </row>
    <row r="59" spans="1:11" ht="15" customHeight="1" x14ac:dyDescent="0.2">
      <c r="A59" s="104" t="s">
        <v>210</v>
      </c>
      <c r="B59" s="69">
        <f>'[2]NEW GAA'!H60</f>
        <v>0</v>
      </c>
      <c r="C59" s="69">
        <f>'[2]NEW GAA'!L60</f>
        <v>0</v>
      </c>
      <c r="D59" s="69">
        <f>'[2]NEW GAA'!O60</f>
        <v>0</v>
      </c>
      <c r="E59" s="68">
        <f>'[2]NEW GAA'!R60</f>
        <v>0</v>
      </c>
      <c r="F59" s="68">
        <f>'[2]NEW GAA'!V60</f>
        <v>0</v>
      </c>
      <c r="G59" s="68">
        <f>'[2]NEW GAA'!W60</f>
        <v>0</v>
      </c>
      <c r="H59" s="68">
        <f>'[2]NEW GAA'!Z60</f>
        <v>2633</v>
      </c>
      <c r="I59" s="69"/>
      <c r="J59" s="69">
        <f>'[2]NEW GAA'!AJ60</f>
        <v>806</v>
      </c>
      <c r="K59" s="68">
        <f t="shared" si="9"/>
        <v>3439</v>
      </c>
    </row>
    <row r="60" spans="1:11" ht="15" customHeight="1" x14ac:dyDescent="0.2">
      <c r="A60" s="104" t="s">
        <v>63</v>
      </c>
      <c r="B60" s="69">
        <f>'[2]NEW GAA'!H61</f>
        <v>0</v>
      </c>
      <c r="C60" s="69">
        <f>'[2]NEW GAA'!L61</f>
        <v>0</v>
      </c>
      <c r="D60" s="69">
        <f>'[2]NEW GAA'!O61</f>
        <v>0</v>
      </c>
      <c r="E60" s="68">
        <f>'[2]NEW GAA'!R61</f>
        <v>0</v>
      </c>
      <c r="F60" s="68">
        <f>'[2]NEW GAA'!V61</f>
        <v>0</v>
      </c>
      <c r="G60" s="68">
        <f>'[2]NEW GAA'!W61</f>
        <v>0</v>
      </c>
      <c r="H60" s="68">
        <f>'[2]NEW GAA'!Z61</f>
        <v>4973</v>
      </c>
      <c r="I60" s="69"/>
      <c r="J60" s="69">
        <f>'[2]NEW GAA'!AJ61</f>
        <v>363</v>
      </c>
      <c r="K60" s="68">
        <f t="shared" si="9"/>
        <v>5336</v>
      </c>
    </row>
    <row r="61" spans="1:11" ht="15" customHeight="1" x14ac:dyDescent="0.2">
      <c r="A61" s="104" t="s">
        <v>174</v>
      </c>
      <c r="B61" s="69">
        <f>'[2]NEW GAA'!H62</f>
        <v>0</v>
      </c>
      <c r="C61" s="69">
        <f>'[2]NEW GAA'!L62</f>
        <v>0</v>
      </c>
      <c r="D61" s="69">
        <f>'[2]NEW GAA'!O62</f>
        <v>0</v>
      </c>
      <c r="E61" s="68">
        <f>'[2]NEW GAA'!R62</f>
        <v>0</v>
      </c>
      <c r="F61" s="68">
        <f>'[2]NEW GAA'!V62</f>
        <v>0</v>
      </c>
      <c r="G61" s="68">
        <f>'[2]NEW GAA'!W62</f>
        <v>0</v>
      </c>
      <c r="H61" s="68">
        <f>'[2]NEW GAA'!Z62</f>
        <v>5052</v>
      </c>
      <c r="I61" s="69"/>
      <c r="J61" s="69">
        <f>'[2]NEW GAA'!AJ62</f>
        <v>0</v>
      </c>
      <c r="K61" s="68">
        <f t="shared" si="9"/>
        <v>5052</v>
      </c>
    </row>
    <row r="62" spans="1:11" ht="15" customHeight="1" x14ac:dyDescent="0.2">
      <c r="A62" s="104" t="s">
        <v>64</v>
      </c>
      <c r="B62" s="69">
        <f>'[2]NEW GAA'!H63</f>
        <v>0</v>
      </c>
      <c r="C62" s="69">
        <f>'[2]NEW GAA'!L63</f>
        <v>0</v>
      </c>
      <c r="D62" s="69">
        <f>'[2]NEW GAA'!O63</f>
        <v>0</v>
      </c>
      <c r="E62" s="68">
        <f>'[2]NEW GAA'!R63</f>
        <v>0</v>
      </c>
      <c r="F62" s="68">
        <f>'[2]NEW GAA'!V63</f>
        <v>0</v>
      </c>
      <c r="G62" s="68">
        <f>'[2]NEW GAA'!W63</f>
        <v>0</v>
      </c>
      <c r="H62" s="68">
        <f>'[2]NEW GAA'!Z63</f>
        <v>13656</v>
      </c>
      <c r="I62" s="69"/>
      <c r="J62" s="69">
        <f>'[2]NEW GAA'!AJ63</f>
        <v>849</v>
      </c>
      <c r="K62" s="68">
        <f t="shared" si="9"/>
        <v>14505</v>
      </c>
    </row>
    <row r="63" spans="1:11" ht="15" customHeight="1" x14ac:dyDescent="0.2">
      <c r="A63" s="104" t="s">
        <v>65</v>
      </c>
      <c r="B63" s="69">
        <f>'[2]NEW GAA'!H64</f>
        <v>0</v>
      </c>
      <c r="C63" s="69">
        <f>'[2]NEW GAA'!L64</f>
        <v>0</v>
      </c>
      <c r="D63" s="69">
        <f>'[2]NEW GAA'!O64</f>
        <v>0</v>
      </c>
      <c r="E63" s="68">
        <f>'[2]NEW GAA'!R64</f>
        <v>0</v>
      </c>
      <c r="F63" s="68">
        <f>'[2]NEW GAA'!V64</f>
        <v>0</v>
      </c>
      <c r="G63" s="68">
        <f>'[2]NEW GAA'!W64</f>
        <v>0</v>
      </c>
      <c r="H63" s="68">
        <f>'[2]NEW GAA'!Z64</f>
        <v>2424</v>
      </c>
      <c r="I63" s="69"/>
      <c r="J63" s="69">
        <f>'[2]NEW GAA'!AJ64</f>
        <v>0</v>
      </c>
      <c r="K63" s="68">
        <f t="shared" si="9"/>
        <v>2424</v>
      </c>
    </row>
    <row r="64" spans="1:11" ht="15" customHeight="1" x14ac:dyDescent="0.2">
      <c r="A64" s="104" t="s">
        <v>66</v>
      </c>
      <c r="B64" s="69">
        <f>'[2]NEW GAA'!H65</f>
        <v>0</v>
      </c>
      <c r="C64" s="69">
        <f>'[2]NEW GAA'!L65</f>
        <v>0</v>
      </c>
      <c r="D64" s="69">
        <f>'[2]NEW GAA'!O65</f>
        <v>0</v>
      </c>
      <c r="E64" s="68">
        <f>'[2]NEW GAA'!R65</f>
        <v>0</v>
      </c>
      <c r="F64" s="68">
        <f>'[2]NEW GAA'!V65</f>
        <v>0</v>
      </c>
      <c r="G64" s="68">
        <f>'[2]NEW GAA'!W65</f>
        <v>0</v>
      </c>
      <c r="H64" s="68">
        <f>'[2]NEW GAA'!Z65</f>
        <v>3634</v>
      </c>
      <c r="I64" s="69"/>
      <c r="J64" s="69">
        <f>'[2]NEW GAA'!AJ65</f>
        <v>0</v>
      </c>
      <c r="K64" s="68">
        <f t="shared" si="9"/>
        <v>3634</v>
      </c>
    </row>
    <row r="65" spans="1:11" ht="15" customHeight="1" x14ac:dyDescent="0.2">
      <c r="A65" s="104" t="s">
        <v>67</v>
      </c>
      <c r="B65" s="69">
        <f>'[2]NEW GAA'!H66</f>
        <v>0</v>
      </c>
      <c r="C65" s="69">
        <f>'[2]NEW GAA'!L66</f>
        <v>0</v>
      </c>
      <c r="D65" s="69">
        <f>'[2]NEW GAA'!O66</f>
        <v>0</v>
      </c>
      <c r="E65" s="68">
        <f>'[2]NEW GAA'!R66</f>
        <v>0</v>
      </c>
      <c r="F65" s="68">
        <f>'[2]NEW GAA'!V66</f>
        <v>0</v>
      </c>
      <c r="G65" s="68">
        <f>'[2]NEW GAA'!W66</f>
        <v>0</v>
      </c>
      <c r="H65" s="68">
        <f>'[2]NEW GAA'!Z66</f>
        <v>1125</v>
      </c>
      <c r="I65" s="69"/>
      <c r="J65" s="69">
        <f>'[2]NEW GAA'!AJ66</f>
        <v>0</v>
      </c>
      <c r="K65" s="68">
        <f t="shared" si="9"/>
        <v>1125</v>
      </c>
    </row>
    <row r="66" spans="1:11" ht="15" customHeight="1" x14ac:dyDescent="0.2">
      <c r="A66" s="104" t="s">
        <v>68</v>
      </c>
      <c r="B66" s="69">
        <f>'[2]NEW GAA'!H67</f>
        <v>0</v>
      </c>
      <c r="C66" s="69">
        <f>'[2]NEW GAA'!L67</f>
        <v>0</v>
      </c>
      <c r="D66" s="69">
        <f>'[2]NEW GAA'!O67</f>
        <v>0</v>
      </c>
      <c r="E66" s="68">
        <f>'[2]NEW GAA'!R67</f>
        <v>0</v>
      </c>
      <c r="F66" s="68">
        <f>'[2]NEW GAA'!V67</f>
        <v>0</v>
      </c>
      <c r="G66" s="68">
        <f>'[2]NEW GAA'!W67</f>
        <v>0</v>
      </c>
      <c r="H66" s="68">
        <f>'[2]NEW GAA'!Z67</f>
        <v>3124</v>
      </c>
      <c r="I66" s="69"/>
      <c r="J66" s="69">
        <f>'[2]NEW GAA'!AJ67</f>
        <v>0</v>
      </c>
      <c r="K66" s="68">
        <f t="shared" si="9"/>
        <v>3124</v>
      </c>
    </row>
    <row r="67" spans="1:11" ht="15" customHeight="1" x14ac:dyDescent="0.2">
      <c r="A67" s="12" t="s">
        <v>69</v>
      </c>
      <c r="B67" s="77">
        <f t="shared" ref="B67:K67" si="10">SUM(B68:B71)</f>
        <v>0</v>
      </c>
      <c r="C67" s="77">
        <f t="shared" si="10"/>
        <v>0</v>
      </c>
      <c r="D67" s="77">
        <f t="shared" si="10"/>
        <v>0</v>
      </c>
      <c r="E67" s="76">
        <f t="shared" si="10"/>
        <v>0</v>
      </c>
      <c r="F67" s="76">
        <f t="shared" si="10"/>
        <v>0</v>
      </c>
      <c r="G67" s="77">
        <f t="shared" si="10"/>
        <v>0</v>
      </c>
      <c r="H67" s="77">
        <f t="shared" si="10"/>
        <v>9385</v>
      </c>
      <c r="I67" s="77"/>
      <c r="J67" s="77">
        <f t="shared" si="10"/>
        <v>1289</v>
      </c>
      <c r="K67" s="76">
        <f t="shared" si="10"/>
        <v>10674</v>
      </c>
    </row>
    <row r="68" spans="1:11" ht="15" customHeight="1" x14ac:dyDescent="0.2">
      <c r="A68" s="12" t="s">
        <v>70</v>
      </c>
      <c r="B68" s="69">
        <f>'[2]NEW GAA'!H69</f>
        <v>0</v>
      </c>
      <c r="C68" s="69">
        <f>'[2]NEW GAA'!L69</f>
        <v>0</v>
      </c>
      <c r="D68" s="69">
        <f>'[2]NEW GAA'!O69</f>
        <v>0</v>
      </c>
      <c r="E68" s="68">
        <f>'[2]NEW GAA'!R69</f>
        <v>0</v>
      </c>
      <c r="F68" s="68">
        <f>'[2]NEW GAA'!V69</f>
        <v>0</v>
      </c>
      <c r="G68" s="68">
        <f>'[2]NEW GAA'!W69</f>
        <v>0</v>
      </c>
      <c r="H68" s="68">
        <f>'[2]NEW GAA'!Z69</f>
        <v>1139</v>
      </c>
      <c r="I68" s="69"/>
      <c r="J68" s="69">
        <f>'[2]NEW GAA'!AJ69</f>
        <v>0</v>
      </c>
      <c r="K68" s="68">
        <f t="shared" ref="K68:K87" si="11">SUM(B68:J68)</f>
        <v>1139</v>
      </c>
    </row>
    <row r="69" spans="1:11" ht="15" customHeight="1" x14ac:dyDescent="0.2">
      <c r="A69" s="12" t="s">
        <v>71</v>
      </c>
      <c r="B69" s="69">
        <f>'[2]NEW GAA'!H70</f>
        <v>0</v>
      </c>
      <c r="C69" s="69">
        <f>'[2]NEW GAA'!L70</f>
        <v>0</v>
      </c>
      <c r="D69" s="69">
        <f>'[2]NEW GAA'!O70</f>
        <v>0</v>
      </c>
      <c r="E69" s="68">
        <f>'[2]NEW GAA'!R70</f>
        <v>0</v>
      </c>
      <c r="F69" s="68">
        <f>'[2]NEW GAA'!V70</f>
        <v>0</v>
      </c>
      <c r="G69" s="68">
        <f>'[2]NEW GAA'!W70</f>
        <v>0</v>
      </c>
      <c r="H69" s="68">
        <f>'[2]NEW GAA'!Z70</f>
        <v>2871</v>
      </c>
      <c r="I69" s="69"/>
      <c r="J69" s="69">
        <f>'[2]NEW GAA'!AJ70</f>
        <v>461</v>
      </c>
      <c r="K69" s="68">
        <f t="shared" si="11"/>
        <v>3332</v>
      </c>
    </row>
    <row r="70" spans="1:11" ht="15" customHeight="1" x14ac:dyDescent="0.2">
      <c r="A70" s="12" t="s">
        <v>72</v>
      </c>
      <c r="B70" s="69">
        <f>'[2]NEW GAA'!H71</f>
        <v>0</v>
      </c>
      <c r="C70" s="69">
        <f>'[2]NEW GAA'!L71</f>
        <v>0</v>
      </c>
      <c r="D70" s="69">
        <f>'[2]NEW GAA'!O71</f>
        <v>0</v>
      </c>
      <c r="E70" s="68">
        <f>'[2]NEW GAA'!R71</f>
        <v>0</v>
      </c>
      <c r="F70" s="68">
        <f>'[2]NEW GAA'!V71</f>
        <v>0</v>
      </c>
      <c r="G70" s="68">
        <f>'[2]NEW GAA'!W71</f>
        <v>0</v>
      </c>
      <c r="H70" s="68">
        <f>'[2]NEW GAA'!Z71</f>
        <v>2966</v>
      </c>
      <c r="I70" s="69"/>
      <c r="J70" s="69">
        <f>'[2]NEW GAA'!AJ71</f>
        <v>716</v>
      </c>
      <c r="K70" s="68">
        <f t="shared" si="11"/>
        <v>3682</v>
      </c>
    </row>
    <row r="71" spans="1:11" ht="15" customHeight="1" x14ac:dyDescent="0.2">
      <c r="A71" s="12" t="s">
        <v>73</v>
      </c>
      <c r="B71" s="69">
        <f>'[2]NEW GAA'!H72</f>
        <v>0</v>
      </c>
      <c r="C71" s="69">
        <f>'[2]NEW GAA'!L72</f>
        <v>0</v>
      </c>
      <c r="D71" s="69">
        <f>'[2]NEW GAA'!O72</f>
        <v>0</v>
      </c>
      <c r="E71" s="68">
        <f>'[2]NEW GAA'!R72</f>
        <v>0</v>
      </c>
      <c r="F71" s="68">
        <f>'[2]NEW GAA'!V72</f>
        <v>0</v>
      </c>
      <c r="G71" s="68">
        <f>'[2]NEW GAA'!W72</f>
        <v>0</v>
      </c>
      <c r="H71" s="68">
        <f>'[2]NEW GAA'!Z72</f>
        <v>2409</v>
      </c>
      <c r="I71" s="69"/>
      <c r="J71" s="69">
        <f>'[2]NEW GAA'!AJ72</f>
        <v>112</v>
      </c>
      <c r="K71" s="68">
        <f t="shared" si="11"/>
        <v>2521</v>
      </c>
    </row>
    <row r="72" spans="1:11" ht="15" customHeight="1" x14ac:dyDescent="0.2">
      <c r="A72" s="12" t="s">
        <v>74</v>
      </c>
      <c r="B72" s="69">
        <f>'[2]NEW GAA'!H73</f>
        <v>0</v>
      </c>
      <c r="C72" s="69">
        <f>'[2]NEW GAA'!L73</f>
        <v>0</v>
      </c>
      <c r="D72" s="69">
        <f>'[2]NEW GAA'!O73</f>
        <v>0</v>
      </c>
      <c r="E72" s="68">
        <f>'[2]NEW GAA'!R73</f>
        <v>0</v>
      </c>
      <c r="F72" s="68">
        <f>'[2]NEW GAA'!V73</f>
        <v>0</v>
      </c>
      <c r="G72" s="68">
        <f>'[2]NEW GAA'!W73</f>
        <v>0</v>
      </c>
      <c r="H72" s="68">
        <f>'[2]NEW GAA'!Z73</f>
        <v>34468</v>
      </c>
      <c r="I72" s="69"/>
      <c r="J72" s="69">
        <f>'[2]NEW GAA'!AJ73</f>
        <v>1124</v>
      </c>
      <c r="K72" s="68">
        <f t="shared" si="11"/>
        <v>35592</v>
      </c>
    </row>
    <row r="73" spans="1:11" ht="15" customHeight="1" x14ac:dyDescent="0.2">
      <c r="A73" s="12" t="s">
        <v>138</v>
      </c>
      <c r="B73" s="69">
        <f>'[2]NEW GAA'!H74</f>
        <v>0</v>
      </c>
      <c r="C73" s="69">
        <f>'[2]NEW GAA'!L74</f>
        <v>0</v>
      </c>
      <c r="D73" s="69">
        <f>'[2]NEW GAA'!O74</f>
        <v>0</v>
      </c>
      <c r="E73" s="68">
        <f>'[2]NEW GAA'!R74</f>
        <v>0</v>
      </c>
      <c r="F73" s="68">
        <f>'[2]NEW GAA'!V74</f>
        <v>0</v>
      </c>
      <c r="G73" s="68">
        <f>'[2]NEW GAA'!W74</f>
        <v>0</v>
      </c>
      <c r="H73" s="68">
        <f>'[2]NEW GAA'!Z74</f>
        <v>26598</v>
      </c>
      <c r="I73" s="69"/>
      <c r="J73" s="69">
        <f>'[2]NEW GAA'!AJ74</f>
        <v>5093</v>
      </c>
      <c r="K73" s="68">
        <f t="shared" si="11"/>
        <v>31691</v>
      </c>
    </row>
    <row r="74" spans="1:11" ht="15" customHeight="1" x14ac:dyDescent="0.2">
      <c r="A74" s="12" t="s">
        <v>75</v>
      </c>
      <c r="B74" s="69">
        <f>'[2]NEW GAA'!H75</f>
        <v>0</v>
      </c>
      <c r="C74" s="69">
        <f>'[2]NEW GAA'!L75</f>
        <v>0</v>
      </c>
      <c r="D74" s="69">
        <f>'[2]NEW GAA'!O75</f>
        <v>0</v>
      </c>
      <c r="E74" s="68">
        <f>'[2]NEW GAA'!R75</f>
        <v>0</v>
      </c>
      <c r="F74" s="68">
        <f>'[2]NEW GAA'!V75</f>
        <v>0</v>
      </c>
      <c r="G74" s="68">
        <f>'[2]NEW GAA'!W75</f>
        <v>0</v>
      </c>
      <c r="H74" s="68">
        <f>'[2]NEW GAA'!Z75</f>
        <v>24971</v>
      </c>
      <c r="I74" s="69"/>
      <c r="J74" s="69">
        <f>'[2]NEW GAA'!AJ75</f>
        <v>1010</v>
      </c>
      <c r="K74" s="68">
        <f t="shared" si="11"/>
        <v>25981</v>
      </c>
    </row>
    <row r="75" spans="1:11" ht="15" customHeight="1" x14ac:dyDescent="0.2">
      <c r="A75" s="12" t="s">
        <v>76</v>
      </c>
      <c r="B75" s="69">
        <f>'[2]NEW GAA'!H76</f>
        <v>0</v>
      </c>
      <c r="C75" s="69">
        <f>'[2]NEW GAA'!L76</f>
        <v>0</v>
      </c>
      <c r="D75" s="69">
        <f>'[2]NEW GAA'!O76</f>
        <v>0</v>
      </c>
      <c r="E75" s="68">
        <f>'[2]NEW GAA'!R76</f>
        <v>0</v>
      </c>
      <c r="F75" s="68">
        <f>'[2]NEW GAA'!V76</f>
        <v>0</v>
      </c>
      <c r="G75" s="68">
        <f>'[2]NEW GAA'!W76</f>
        <v>0</v>
      </c>
      <c r="H75" s="68">
        <f>'[2]NEW GAA'!Z76</f>
        <v>5453</v>
      </c>
      <c r="I75" s="69"/>
      <c r="J75" s="69">
        <f>'[2]NEW GAA'!AJ76</f>
        <v>0</v>
      </c>
      <c r="K75" s="68">
        <f t="shared" si="11"/>
        <v>5453</v>
      </c>
    </row>
    <row r="76" spans="1:11" ht="15" customHeight="1" x14ac:dyDescent="0.2">
      <c r="A76" s="12" t="s">
        <v>77</v>
      </c>
      <c r="B76" s="69">
        <f>'[2]NEW GAA'!H77</f>
        <v>0</v>
      </c>
      <c r="C76" s="69">
        <f>'[2]NEW GAA'!L77</f>
        <v>0</v>
      </c>
      <c r="D76" s="69">
        <f>'[2]NEW GAA'!O77</f>
        <v>0</v>
      </c>
      <c r="E76" s="68">
        <f>'[2]NEW GAA'!R77</f>
        <v>0</v>
      </c>
      <c r="F76" s="68">
        <f>'[2]NEW GAA'!V77</f>
        <v>0</v>
      </c>
      <c r="G76" s="68">
        <f>'[2]NEW GAA'!W77</f>
        <v>0</v>
      </c>
      <c r="H76" s="68">
        <f>'[2]NEW GAA'!Z77</f>
        <v>12866</v>
      </c>
      <c r="I76" s="69"/>
      <c r="J76" s="69">
        <f>'[2]NEW GAA'!AJ77</f>
        <v>0</v>
      </c>
      <c r="K76" s="68">
        <f t="shared" si="11"/>
        <v>12866</v>
      </c>
    </row>
    <row r="77" spans="1:11" ht="15" hidden="1" customHeight="1" x14ac:dyDescent="0.2">
      <c r="A77" s="12" t="s">
        <v>78</v>
      </c>
      <c r="B77" s="69">
        <f>'[2]NEW GAA'!H78</f>
        <v>0</v>
      </c>
      <c r="C77" s="69">
        <f>'[2]NEW GAA'!L78</f>
        <v>0</v>
      </c>
      <c r="D77" s="69">
        <f>'[2]NEW GAA'!O78</f>
        <v>0</v>
      </c>
      <c r="E77" s="68">
        <f>'[2]NEW GAA'!R78</f>
        <v>0</v>
      </c>
      <c r="F77" s="68">
        <f>'[2]NEW GAA'!V78</f>
        <v>0</v>
      </c>
      <c r="G77" s="68">
        <f>'[2]NEW GAA'!W78</f>
        <v>0</v>
      </c>
      <c r="H77" s="68">
        <f>'[2]NEW GAA'!Z78</f>
        <v>0</v>
      </c>
      <c r="I77" s="69"/>
      <c r="J77" s="69">
        <f>'[2]NEW GAA'!AJ78</f>
        <v>0</v>
      </c>
      <c r="K77" s="68">
        <f t="shared" si="11"/>
        <v>0</v>
      </c>
    </row>
    <row r="78" spans="1:11" ht="15" customHeight="1" x14ac:dyDescent="0.2">
      <c r="A78" s="12" t="s">
        <v>175</v>
      </c>
      <c r="B78" s="69">
        <f>'[2]NEW GAA'!H79</f>
        <v>0</v>
      </c>
      <c r="C78" s="69">
        <f>'[2]NEW GAA'!L79</f>
        <v>0</v>
      </c>
      <c r="D78" s="69">
        <f>'[2]NEW GAA'!O79</f>
        <v>0</v>
      </c>
      <c r="E78" s="68">
        <f>'[2]NEW GAA'!R79</f>
        <v>0</v>
      </c>
      <c r="F78" s="68">
        <f>'[2]NEW GAA'!V79</f>
        <v>0</v>
      </c>
      <c r="G78" s="68">
        <f>'[2]NEW GAA'!W79</f>
        <v>0</v>
      </c>
      <c r="H78" s="68">
        <f>'[2]NEW GAA'!Z79</f>
        <v>1270</v>
      </c>
      <c r="I78" s="69"/>
      <c r="J78" s="69">
        <f>'[2]NEW GAA'!AJ79</f>
        <v>0</v>
      </c>
      <c r="K78" s="68">
        <f t="shared" si="11"/>
        <v>1270</v>
      </c>
    </row>
    <row r="79" spans="1:11" ht="15" customHeight="1" x14ac:dyDescent="0.2">
      <c r="A79" s="12" t="s">
        <v>81</v>
      </c>
      <c r="B79" s="69">
        <f>'[2]NEW GAA'!H80</f>
        <v>0</v>
      </c>
      <c r="C79" s="69">
        <f>'[2]NEW GAA'!L80</f>
        <v>0</v>
      </c>
      <c r="D79" s="69">
        <f>'[2]NEW GAA'!O80</f>
        <v>0</v>
      </c>
      <c r="E79" s="68">
        <f>'[2]NEW GAA'!R80</f>
        <v>0</v>
      </c>
      <c r="F79" s="68">
        <f>'[2]NEW GAA'!V80</f>
        <v>0</v>
      </c>
      <c r="G79" s="68">
        <f>'[2]NEW GAA'!W80</f>
        <v>0</v>
      </c>
      <c r="H79" s="68">
        <f>'[2]NEW GAA'!Z80</f>
        <v>781</v>
      </c>
      <c r="I79" s="69"/>
      <c r="J79" s="69">
        <f>'[2]NEW GAA'!AJ80</f>
        <v>25</v>
      </c>
      <c r="K79" s="68">
        <f t="shared" si="11"/>
        <v>806</v>
      </c>
    </row>
    <row r="80" spans="1:11" ht="15" customHeight="1" x14ac:dyDescent="0.2">
      <c r="A80" s="12" t="s">
        <v>139</v>
      </c>
      <c r="B80" s="69">
        <f>'[2]NEW GAA'!H81</f>
        <v>0</v>
      </c>
      <c r="C80" s="69">
        <f>'[2]NEW GAA'!L81</f>
        <v>0</v>
      </c>
      <c r="D80" s="69">
        <f>'[2]NEW GAA'!O81</f>
        <v>0</v>
      </c>
      <c r="E80" s="68">
        <f>'[2]NEW GAA'!R81</f>
        <v>0</v>
      </c>
      <c r="F80" s="68">
        <f>'[2]NEW GAA'!V81</f>
        <v>0</v>
      </c>
      <c r="G80" s="68">
        <f>'[2]NEW GAA'!W81</f>
        <v>0</v>
      </c>
      <c r="H80" s="68">
        <f>'[2]NEW GAA'!Z81</f>
        <v>2431</v>
      </c>
      <c r="I80" s="69"/>
      <c r="J80" s="69">
        <f>'[2]NEW GAA'!AJ81</f>
        <v>73</v>
      </c>
      <c r="K80" s="68">
        <f t="shared" si="11"/>
        <v>2504</v>
      </c>
    </row>
    <row r="81" spans="1:11" ht="15" customHeight="1" x14ac:dyDescent="0.2">
      <c r="A81" s="12" t="s">
        <v>79</v>
      </c>
      <c r="B81" s="69">
        <f>'[2]NEW GAA'!H82</f>
        <v>0</v>
      </c>
      <c r="C81" s="69">
        <f>'[2]NEW GAA'!L82</f>
        <v>0</v>
      </c>
      <c r="D81" s="69">
        <f>'[2]NEW GAA'!O82</f>
        <v>0</v>
      </c>
      <c r="E81" s="68">
        <f>'[2]NEW GAA'!R82</f>
        <v>0</v>
      </c>
      <c r="F81" s="68">
        <f>'[2]NEW GAA'!V82</f>
        <v>0</v>
      </c>
      <c r="G81" s="68">
        <f>'[2]NEW GAA'!W82</f>
        <v>0</v>
      </c>
      <c r="H81" s="68">
        <f>'[2]NEW GAA'!Z82</f>
        <v>50036</v>
      </c>
      <c r="I81" s="69"/>
      <c r="J81" s="69">
        <f>'[2]NEW GAA'!AJ82</f>
        <v>10708</v>
      </c>
      <c r="K81" s="68">
        <f t="shared" si="11"/>
        <v>60744</v>
      </c>
    </row>
    <row r="82" spans="1:11" ht="15" customHeight="1" x14ac:dyDescent="0.2">
      <c r="A82" s="12" t="s">
        <v>80</v>
      </c>
      <c r="B82" s="69">
        <f>'[2]NEW GAA'!H83</f>
        <v>0</v>
      </c>
      <c r="C82" s="69">
        <f>'[2]NEW GAA'!L83</f>
        <v>0</v>
      </c>
      <c r="D82" s="69">
        <f>'[2]NEW GAA'!O83</f>
        <v>0</v>
      </c>
      <c r="E82" s="68">
        <f>'[2]NEW GAA'!R83</f>
        <v>0</v>
      </c>
      <c r="F82" s="68">
        <f>'[2]NEW GAA'!V83</f>
        <v>0</v>
      </c>
      <c r="G82" s="68">
        <f>'[2]NEW GAA'!W83</f>
        <v>0</v>
      </c>
      <c r="H82" s="68">
        <f>'[2]NEW GAA'!Z83</f>
        <v>2487</v>
      </c>
      <c r="I82" s="69"/>
      <c r="J82" s="69">
        <f>'[2]NEW GAA'!AJ83</f>
        <v>0</v>
      </c>
      <c r="K82" s="68">
        <f t="shared" si="11"/>
        <v>2487</v>
      </c>
    </row>
    <row r="83" spans="1:11" ht="15" customHeight="1" x14ac:dyDescent="0.2">
      <c r="A83" s="12" t="s">
        <v>82</v>
      </c>
      <c r="B83" s="69">
        <f>'[2]NEW GAA'!H84</f>
        <v>0</v>
      </c>
      <c r="C83" s="69">
        <f>'[2]NEW GAA'!L84</f>
        <v>0</v>
      </c>
      <c r="D83" s="69">
        <f>'[2]NEW GAA'!O84</f>
        <v>0</v>
      </c>
      <c r="E83" s="68">
        <f>'[2]NEW GAA'!R84</f>
        <v>0</v>
      </c>
      <c r="F83" s="68">
        <f>'[2]NEW GAA'!V84</f>
        <v>0</v>
      </c>
      <c r="G83" s="68">
        <f>'[2]NEW GAA'!W84</f>
        <v>0</v>
      </c>
      <c r="H83" s="68">
        <f>'[2]NEW GAA'!Z84</f>
        <v>3600</v>
      </c>
      <c r="I83" s="69"/>
      <c r="J83" s="69">
        <f>'[2]NEW GAA'!AJ84</f>
        <v>0</v>
      </c>
      <c r="K83" s="68">
        <f t="shared" si="11"/>
        <v>3600</v>
      </c>
    </row>
    <row r="84" spans="1:11" ht="15" customHeight="1" x14ac:dyDescent="0.2">
      <c r="A84" s="12" t="s">
        <v>83</v>
      </c>
      <c r="B84" s="69">
        <f>'[2]NEW GAA'!H85</f>
        <v>0</v>
      </c>
      <c r="C84" s="69">
        <f>'[2]NEW GAA'!L85</f>
        <v>0</v>
      </c>
      <c r="D84" s="69">
        <f>'[2]NEW GAA'!O85</f>
        <v>0</v>
      </c>
      <c r="E84" s="68">
        <f>'[2]NEW GAA'!R85</f>
        <v>0</v>
      </c>
      <c r="F84" s="68">
        <f>'[2]NEW GAA'!V85</f>
        <v>0</v>
      </c>
      <c r="G84" s="68">
        <f>'[2]NEW GAA'!W85</f>
        <v>0</v>
      </c>
      <c r="H84" s="68">
        <f>'[2]NEW GAA'!Z85</f>
        <v>5379</v>
      </c>
      <c r="I84" s="69"/>
      <c r="J84" s="69">
        <f>'[2]NEW GAA'!AJ85</f>
        <v>100</v>
      </c>
      <c r="K84" s="68">
        <f t="shared" si="11"/>
        <v>5479</v>
      </c>
    </row>
    <row r="85" spans="1:11" ht="15" hidden="1" customHeight="1" x14ac:dyDescent="0.2">
      <c r="A85" s="12" t="s">
        <v>206</v>
      </c>
      <c r="B85" s="69">
        <f>'[2]NEW GAA'!H86</f>
        <v>0</v>
      </c>
      <c r="C85" s="69">
        <f>'[2]NEW GAA'!L86</f>
        <v>0</v>
      </c>
      <c r="D85" s="69">
        <f>'[2]NEW GAA'!O86</f>
        <v>0</v>
      </c>
      <c r="E85" s="68">
        <f>'[2]NEW GAA'!R86</f>
        <v>0</v>
      </c>
      <c r="F85" s="68">
        <f>'[2]NEW GAA'!V86</f>
        <v>0</v>
      </c>
      <c r="G85" s="68">
        <f>'[2]NEW GAA'!W86</f>
        <v>0</v>
      </c>
      <c r="H85" s="68">
        <f>'[2]NEW GAA'!Z86</f>
        <v>0</v>
      </c>
      <c r="I85" s="69"/>
      <c r="J85" s="69">
        <f>'[2]NEW GAA'!AJ86</f>
        <v>0</v>
      </c>
      <c r="K85" s="68">
        <f t="shared" si="11"/>
        <v>0</v>
      </c>
    </row>
    <row r="86" spans="1:11" ht="15" customHeight="1" x14ac:dyDescent="0.2">
      <c r="A86" s="12" t="s">
        <v>84</v>
      </c>
      <c r="B86" s="69">
        <f>'[2]NEW GAA'!H87</f>
        <v>0</v>
      </c>
      <c r="C86" s="69">
        <f>'[2]NEW GAA'!L87</f>
        <v>0</v>
      </c>
      <c r="D86" s="69">
        <f>'[2]NEW GAA'!O87</f>
        <v>0</v>
      </c>
      <c r="E86" s="68">
        <f>'[2]NEW GAA'!R87</f>
        <v>0</v>
      </c>
      <c r="F86" s="68">
        <f>'[2]NEW GAA'!V87</f>
        <v>0</v>
      </c>
      <c r="G86" s="68">
        <f>'[2]NEW GAA'!W87</f>
        <v>0</v>
      </c>
      <c r="H86" s="68">
        <f>'[2]NEW GAA'!Z87</f>
        <v>2576</v>
      </c>
      <c r="I86" s="69"/>
      <c r="J86" s="69">
        <f>'[2]NEW GAA'!AJ87</f>
        <v>0</v>
      </c>
      <c r="K86" s="68">
        <f t="shared" si="11"/>
        <v>2576</v>
      </c>
    </row>
    <row r="87" spans="1:11" ht="15" customHeight="1" x14ac:dyDescent="0.2">
      <c r="A87" s="12" t="s">
        <v>85</v>
      </c>
      <c r="B87" s="69">
        <f>'[2]NEW GAA'!H88</f>
        <v>0</v>
      </c>
      <c r="C87" s="69">
        <f>'[2]NEW GAA'!L88</f>
        <v>0</v>
      </c>
      <c r="D87" s="69">
        <f>'[2]NEW GAA'!O88</f>
        <v>0</v>
      </c>
      <c r="E87" s="68">
        <f>'[2]NEW GAA'!R88</f>
        <v>0</v>
      </c>
      <c r="F87" s="68">
        <f>'[2]NEW GAA'!V88</f>
        <v>0</v>
      </c>
      <c r="G87" s="68">
        <f>'[2]NEW GAA'!W88</f>
        <v>0</v>
      </c>
      <c r="H87" s="68">
        <f>'[2]NEW GAA'!Z88</f>
        <v>18044</v>
      </c>
      <c r="I87" s="69"/>
      <c r="J87" s="69">
        <f>'[2]NEW GAA'!AJ88</f>
        <v>241</v>
      </c>
      <c r="K87" s="68">
        <f t="shared" si="11"/>
        <v>18285</v>
      </c>
    </row>
    <row r="88" spans="1:11" ht="15" hidden="1" customHeight="1" x14ac:dyDescent="0.2">
      <c r="A88" s="277"/>
      <c r="B88" s="69"/>
      <c r="C88" s="69"/>
      <c r="D88" s="69"/>
      <c r="E88" s="68"/>
      <c r="F88" s="68"/>
      <c r="G88" s="68"/>
      <c r="H88" s="68"/>
      <c r="I88" s="69"/>
      <c r="J88" s="69"/>
      <c r="K88" s="68"/>
    </row>
    <row r="89" spans="1:11" ht="15" customHeight="1" x14ac:dyDescent="0.2">
      <c r="A89" s="104" t="s">
        <v>146</v>
      </c>
      <c r="B89" s="69">
        <f>'[2]NEW GAA'!H90</f>
        <v>42497904</v>
      </c>
      <c r="C89" s="69">
        <f>'[2]NEW GAA'!L90</f>
        <v>0</v>
      </c>
      <c r="D89" s="69">
        <f>'[2]NEW GAA'!O90</f>
        <v>0</v>
      </c>
      <c r="E89" s="68">
        <f>'[2]NEW GAA'!R90</f>
        <v>0</v>
      </c>
      <c r="F89" s="68">
        <f>'[2]NEW GAA'!V90</f>
        <v>0</v>
      </c>
      <c r="G89" s="68">
        <f>'[2]NEW GAA'!W90</f>
        <v>0</v>
      </c>
      <c r="H89" s="68">
        <f>'[2]NEW GAA'!Z90</f>
        <v>0</v>
      </c>
      <c r="I89" s="69">
        <f>'[2]NEW GAA'!AD90</f>
        <v>0</v>
      </c>
      <c r="J89" s="69">
        <f>'[2]NEW GAA'!AJ90</f>
        <v>139350</v>
      </c>
      <c r="K89" s="68">
        <f>SUM(B89:J89)</f>
        <v>42637254</v>
      </c>
    </row>
    <row r="90" spans="1:11" ht="15" customHeight="1" x14ac:dyDescent="0.2">
      <c r="A90" s="278" t="s">
        <v>147</v>
      </c>
      <c r="B90" s="69">
        <f>SUM(B91:B92)</f>
        <v>0</v>
      </c>
      <c r="C90" s="69">
        <f>SUM(C91:C92)</f>
        <v>19317302</v>
      </c>
      <c r="D90" s="69">
        <f t="shared" ref="D90:J90" si="12">SUM(D91:D92)</f>
        <v>0</v>
      </c>
      <c r="E90" s="68">
        <f t="shared" si="12"/>
        <v>0</v>
      </c>
      <c r="F90" s="68">
        <f t="shared" si="12"/>
        <v>0</v>
      </c>
      <c r="G90" s="68">
        <f t="shared" si="12"/>
        <v>0</v>
      </c>
      <c r="H90" s="68">
        <f t="shared" si="12"/>
        <v>0</v>
      </c>
      <c r="I90" s="68">
        <f t="shared" si="12"/>
        <v>0</v>
      </c>
      <c r="J90" s="69">
        <f t="shared" si="12"/>
        <v>14081</v>
      </c>
      <c r="K90" s="68">
        <f>SUM(K91:K92)</f>
        <v>19331383</v>
      </c>
    </row>
    <row r="91" spans="1:11" ht="15" hidden="1" customHeight="1" x14ac:dyDescent="0.2">
      <c r="A91" s="278" t="s">
        <v>148</v>
      </c>
      <c r="B91" s="69">
        <f>'[2]NEW GAA'!H92</f>
        <v>0</v>
      </c>
      <c r="C91" s="69">
        <f>'[2]NEW GAA'!L92</f>
        <v>19317302</v>
      </c>
      <c r="D91" s="69">
        <f>'[2]NEW GAA'!O92</f>
        <v>0</v>
      </c>
      <c r="E91" s="68">
        <f>'[2]NEW GAA'!R92</f>
        <v>0</v>
      </c>
      <c r="F91" s="68">
        <f>'[2]NEW GAA'!V92</f>
        <v>0</v>
      </c>
      <c r="G91" s="68">
        <f>'[2]NEW GAA'!W92</f>
        <v>0</v>
      </c>
      <c r="H91" s="68">
        <f>'[2]NEW GAA'!Z92</f>
        <v>0</v>
      </c>
      <c r="I91" s="69">
        <f>'[2]NEW GAA'!AD92</f>
        <v>0</v>
      </c>
      <c r="J91" s="69">
        <f>'[2]NEW GAA'!AJ92</f>
        <v>0</v>
      </c>
      <c r="K91" s="68">
        <f>SUM(B91:J91)</f>
        <v>19317302</v>
      </c>
    </row>
    <row r="92" spans="1:11" ht="15" hidden="1" customHeight="1" x14ac:dyDescent="0.2">
      <c r="A92" s="278" t="s">
        <v>149</v>
      </c>
      <c r="B92" s="69">
        <f>'[2]NEW GAA'!H93</f>
        <v>0</v>
      </c>
      <c r="C92" s="69">
        <f>'[2]NEW GAA'!L93</f>
        <v>0</v>
      </c>
      <c r="D92" s="69">
        <f>'[2]NEW GAA'!O93</f>
        <v>0</v>
      </c>
      <c r="E92" s="68">
        <f>'[2]NEW GAA'!R93</f>
        <v>0</v>
      </c>
      <c r="F92" s="68">
        <f>'[2]NEW GAA'!V93</f>
        <v>0</v>
      </c>
      <c r="G92" s="68">
        <f>'[2]NEW GAA'!W93</f>
        <v>0</v>
      </c>
      <c r="H92" s="68">
        <f>'[2]NEW GAA'!Z93</f>
        <v>0</v>
      </c>
      <c r="I92" s="69">
        <f>'[2]NEW GAA'!AD93</f>
        <v>0</v>
      </c>
      <c r="J92" s="69">
        <f>'[2]NEW GAA'!AJ93</f>
        <v>14081</v>
      </c>
      <c r="K92" s="68">
        <f>SUM(B92:J92)</f>
        <v>14081</v>
      </c>
    </row>
    <row r="93" spans="1:11" ht="15" customHeight="1" x14ac:dyDescent="0.2">
      <c r="A93" s="104" t="s">
        <v>150</v>
      </c>
      <c r="B93" s="69">
        <f>'[2]NEW GAA'!H94</f>
        <v>0</v>
      </c>
      <c r="C93" s="69">
        <f>'[2]NEW GAA'!L94</f>
        <v>1952326</v>
      </c>
      <c r="D93" s="69">
        <f>'[2]NEW GAA'!O94</f>
        <v>0</v>
      </c>
      <c r="E93" s="68">
        <f>'[2]NEW GAA'!R94</f>
        <v>0</v>
      </c>
      <c r="F93" s="68">
        <f>'[2]NEW GAA'!V94</f>
        <v>0</v>
      </c>
      <c r="G93" s="68">
        <f>'[2]NEW GAA'!W94</f>
        <v>0</v>
      </c>
      <c r="H93" s="68">
        <f>'[2]NEW GAA'!Z94</f>
        <v>0</v>
      </c>
      <c r="I93" s="69"/>
      <c r="J93" s="69">
        <f>'[2]NEW GAA'!AJ94</f>
        <v>251</v>
      </c>
      <c r="K93" s="68">
        <f>SUM(B93:J93)</f>
        <v>1952577</v>
      </c>
    </row>
    <row r="94" spans="1:11" ht="15" hidden="1" customHeight="1" x14ac:dyDescent="0.2">
      <c r="A94" s="277"/>
      <c r="B94" s="69"/>
      <c r="C94" s="69"/>
      <c r="D94" s="69"/>
      <c r="E94" s="68"/>
      <c r="F94" s="68"/>
      <c r="G94" s="68"/>
      <c r="H94" s="68"/>
      <c r="I94" s="69"/>
      <c r="J94" s="69"/>
      <c r="K94" s="68"/>
    </row>
    <row r="95" spans="1:11" ht="18.75" customHeight="1" thickBot="1" x14ac:dyDescent="0.25">
      <c r="A95" s="296" t="s">
        <v>13</v>
      </c>
      <c r="B95" s="281">
        <f t="shared" ref="B95:K95" si="13">SUM(B6:B12)+SUM(B15:B20)+SUM(B23:B25)+SUM(B28:B29)+SUM(B32:B48)+B90+B94+B89+B93</f>
        <v>42497904</v>
      </c>
      <c r="C95" s="281">
        <f t="shared" si="13"/>
        <v>21281996</v>
      </c>
      <c r="D95" s="281">
        <f t="shared" si="13"/>
        <v>1505000</v>
      </c>
      <c r="E95" s="281">
        <f t="shared" si="13"/>
        <v>84448</v>
      </c>
      <c r="F95" s="281">
        <f t="shared" si="13"/>
        <v>0</v>
      </c>
      <c r="G95" s="281">
        <f t="shared" si="13"/>
        <v>0</v>
      </c>
      <c r="H95" s="281">
        <f t="shared" si="13"/>
        <v>21332216</v>
      </c>
      <c r="I95" s="281">
        <f t="shared" si="13"/>
        <v>0</v>
      </c>
      <c r="J95" s="281">
        <f t="shared" si="13"/>
        <v>40924186</v>
      </c>
      <c r="K95" s="281">
        <f t="shared" si="13"/>
        <v>127625750</v>
      </c>
    </row>
    <row r="96" spans="1:11" ht="13.5" thickTop="1" x14ac:dyDescent="0.2"/>
  </sheetData>
  <printOptions gridLines="1"/>
  <pageMargins left="1.92" right="0.21" top="0.47" bottom="0.48" header="0.19" footer="0.2"/>
  <pageSetup paperSize="9" scale="8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17"/>
  <sheetViews>
    <sheetView zoomScale="148" zoomScaleNormal="148" workbookViewId="0">
      <pane xSplit="1" ySplit="5" topLeftCell="B19" activePane="bottomRight" state="frozen"/>
      <selection pane="topRight" activeCell="B1" sqref="B1"/>
      <selection pane="bottomLeft" activeCell="A7" sqref="A7"/>
      <selection pane="bottomRight" activeCell="K29" sqref="K29"/>
    </sheetView>
  </sheetViews>
  <sheetFormatPr defaultRowHeight="12" customHeight="1" x14ac:dyDescent="0.2"/>
  <cols>
    <col min="1" max="1" width="14.140625" style="247" customWidth="1"/>
    <col min="2" max="2" width="10.42578125" style="247" customWidth="1"/>
    <col min="3" max="4" width="9.5703125" style="247" customWidth="1"/>
    <col min="5" max="5" width="10.42578125" style="247" customWidth="1"/>
    <col min="6" max="6" width="8.42578125" style="247" customWidth="1"/>
    <col min="7" max="7" width="8.7109375" style="247" hidden="1" customWidth="1"/>
    <col min="8" max="8" width="9.140625" style="247" hidden="1" customWidth="1"/>
    <col min="9" max="9" width="9.42578125" style="247" customWidth="1"/>
    <col min="10" max="10" width="8.28515625" style="247" hidden="1" customWidth="1"/>
    <col min="11" max="11" width="10.7109375" style="247" customWidth="1"/>
    <col min="12" max="12" width="10.28515625" style="247" customWidth="1"/>
    <col min="13" max="13" width="9.85546875" style="247" customWidth="1"/>
    <col min="14" max="14" width="9.140625" style="37"/>
    <col min="15" max="15" width="9.85546875" style="37" bestFit="1" customWidth="1"/>
    <col min="16" max="16384" width="9.140625" style="37"/>
  </cols>
  <sheetData>
    <row r="1" spans="1:13" s="284" customFormat="1" ht="12" customHeight="1" x14ac:dyDescent="0.2">
      <c r="A1" s="267" t="str">
        <f>[2]SUM!A1</f>
        <v>CY 2016 ALLOTMENT RELEASES</v>
      </c>
      <c r="B1" s="267"/>
      <c r="C1" s="267"/>
      <c r="M1" s="285"/>
    </row>
    <row r="2" spans="1:13" s="284" customFormat="1" ht="12" customHeight="1" x14ac:dyDescent="0.2">
      <c r="A2" s="286" t="s">
        <v>334</v>
      </c>
      <c r="B2" s="286"/>
      <c r="C2" s="286"/>
    </row>
    <row r="3" spans="1:13" s="284" customFormat="1" ht="12" customHeight="1" x14ac:dyDescent="0.2">
      <c r="A3" s="267" t="str">
        <f>[2]SUM!A3</f>
        <v>JANUARY 1- APRIL 30, 2016</v>
      </c>
      <c r="B3" s="267"/>
      <c r="C3" s="267"/>
      <c r="D3" s="33"/>
    </row>
    <row r="4" spans="1:13" s="284" customFormat="1" ht="12" customHeight="1" x14ac:dyDescent="0.2">
      <c r="A4" s="267" t="s">
        <v>0</v>
      </c>
      <c r="B4" s="267"/>
      <c r="C4" s="267"/>
    </row>
    <row r="5" spans="1:13" ht="61.5" customHeight="1" x14ac:dyDescent="0.2">
      <c r="A5" s="316" t="s">
        <v>1</v>
      </c>
      <c r="B5" s="316" t="s">
        <v>242</v>
      </c>
      <c r="C5" s="292" t="s">
        <v>140</v>
      </c>
      <c r="D5" s="315" t="s">
        <v>141</v>
      </c>
      <c r="E5" s="297" t="s">
        <v>223</v>
      </c>
      <c r="F5" s="292" t="s">
        <v>142</v>
      </c>
      <c r="G5" s="297" t="s">
        <v>243</v>
      </c>
      <c r="H5" s="292" t="s">
        <v>244</v>
      </c>
      <c r="I5" s="297" t="s">
        <v>144</v>
      </c>
      <c r="J5" s="291" t="s">
        <v>221</v>
      </c>
      <c r="K5" s="291" t="s">
        <v>237</v>
      </c>
      <c r="L5" s="315" t="s">
        <v>245</v>
      </c>
      <c r="M5" s="315" t="s">
        <v>246</v>
      </c>
    </row>
    <row r="6" spans="1:13" ht="20.100000000000001" hidden="1" customHeight="1" x14ac:dyDescent="0.2">
      <c r="A6" s="268" t="s">
        <v>101</v>
      </c>
      <c r="B6" s="74">
        <f>'[2]CONT-RA10651'!B7</f>
        <v>0</v>
      </c>
      <c r="C6" s="247">
        <f>'[2]CONT-RA10651'!E7</f>
        <v>0</v>
      </c>
      <c r="D6" s="247">
        <f>'[2]CONT-RA10651'!H7</f>
        <v>0</v>
      </c>
      <c r="E6" s="247">
        <f>'[2]CONT-RA10651'!K7</f>
        <v>0</v>
      </c>
      <c r="F6" s="247">
        <f>'[2]CONT-RA10651'!N7</f>
        <v>0</v>
      </c>
      <c r="G6" s="247">
        <f>'[2]CONT-RA10651'!O7</f>
        <v>0</v>
      </c>
      <c r="H6" s="247">
        <f>'[2]CONT-RA10651'!R7</f>
        <v>0</v>
      </c>
      <c r="I6" s="247">
        <f>'[2]CONT-RA10651'!S7</f>
        <v>0</v>
      </c>
      <c r="K6" s="247">
        <f>'[2]CONT-RA10651'!AA7</f>
        <v>0</v>
      </c>
      <c r="L6" s="247">
        <f t="shared" ref="L6:L11" si="0">SUM(C6:K6)</f>
        <v>0</v>
      </c>
      <c r="M6" s="247">
        <f t="shared" ref="M6:M46" si="1">L6+B6</f>
        <v>0</v>
      </c>
    </row>
    <row r="7" spans="1:13" ht="20.100000000000001" hidden="1" customHeight="1" x14ac:dyDescent="0.2">
      <c r="A7" s="25" t="s">
        <v>102</v>
      </c>
      <c r="B7" s="74">
        <f>'[2]CONT-RA10651'!B8</f>
        <v>0</v>
      </c>
      <c r="C7" s="247">
        <f>'[2]CONT-RA10651'!E8</f>
        <v>0</v>
      </c>
      <c r="D7" s="247">
        <f>'[2]CONT-RA10651'!H8</f>
        <v>0</v>
      </c>
      <c r="E7" s="247">
        <f>'[2]CONT-RA10651'!K8</f>
        <v>0</v>
      </c>
      <c r="F7" s="247">
        <f>'[2]CONT-RA10651'!N8</f>
        <v>0</v>
      </c>
      <c r="G7" s="247">
        <f>'[2]CONT-RA10651'!O8</f>
        <v>0</v>
      </c>
      <c r="H7" s="247">
        <f>'[2]CONT-RA10651'!R8</f>
        <v>0</v>
      </c>
      <c r="I7" s="247">
        <f>'[2]CONT-RA10651'!S8</f>
        <v>0</v>
      </c>
      <c r="K7" s="247">
        <f>'[2]CONT-RA10651'!AA8</f>
        <v>0</v>
      </c>
      <c r="L7" s="247">
        <f t="shared" si="0"/>
        <v>0</v>
      </c>
      <c r="M7" s="247">
        <f t="shared" si="1"/>
        <v>0</v>
      </c>
    </row>
    <row r="8" spans="1:13" ht="20.100000000000001" hidden="1" customHeight="1" x14ac:dyDescent="0.2">
      <c r="A8" s="25" t="s">
        <v>103</v>
      </c>
      <c r="B8" s="74">
        <f>'[2]CONT-RA10651'!B9</f>
        <v>0</v>
      </c>
      <c r="C8" s="247">
        <f>'[2]CONT-RA10651'!E9</f>
        <v>0</v>
      </c>
      <c r="D8" s="247">
        <f>'[2]CONT-RA10651'!H9</f>
        <v>0</v>
      </c>
      <c r="E8" s="247">
        <f>'[2]CONT-RA10651'!K9</f>
        <v>0</v>
      </c>
      <c r="F8" s="247">
        <f>'[2]CONT-RA10651'!N9</f>
        <v>0</v>
      </c>
      <c r="G8" s="247">
        <f>'[2]CONT-RA10651'!O9</f>
        <v>0</v>
      </c>
      <c r="H8" s="247">
        <f>'[2]CONT-RA10651'!R9</f>
        <v>0</v>
      </c>
      <c r="I8" s="247">
        <f>'[2]CONT-RA10651'!S9</f>
        <v>0</v>
      </c>
      <c r="K8" s="247">
        <f>'[2]CONT-RA10651'!AA9</f>
        <v>0</v>
      </c>
      <c r="L8" s="247">
        <f t="shared" si="0"/>
        <v>0</v>
      </c>
      <c r="M8" s="247">
        <f t="shared" si="1"/>
        <v>0</v>
      </c>
    </row>
    <row r="9" spans="1:13" ht="20.100000000000001" hidden="1" customHeight="1" x14ac:dyDescent="0.2">
      <c r="A9" s="25" t="s">
        <v>104</v>
      </c>
      <c r="B9" s="74">
        <f>'[2]CONT-RA10651'!B10</f>
        <v>0</v>
      </c>
      <c r="C9" s="247">
        <f>'[2]CONT-RA10651'!E10</f>
        <v>0</v>
      </c>
      <c r="D9" s="247">
        <f>'[2]CONT-RA10651'!H10</f>
        <v>0</v>
      </c>
      <c r="E9" s="247">
        <f>'[2]CONT-RA10651'!K10</f>
        <v>0</v>
      </c>
      <c r="F9" s="247">
        <f>'[2]CONT-RA10651'!N10</f>
        <v>0</v>
      </c>
      <c r="G9" s="247">
        <f>'[2]CONT-RA10651'!O10</f>
        <v>0</v>
      </c>
      <c r="H9" s="247">
        <f>'[2]CONT-RA10651'!R10</f>
        <v>0</v>
      </c>
      <c r="I9" s="247">
        <f>'[2]CONT-RA10651'!S10</f>
        <v>0</v>
      </c>
      <c r="K9" s="247">
        <f>'[2]CONT-RA10651'!AA10</f>
        <v>0</v>
      </c>
      <c r="L9" s="247">
        <f t="shared" si="0"/>
        <v>0</v>
      </c>
      <c r="M9" s="247">
        <f t="shared" si="1"/>
        <v>0</v>
      </c>
    </row>
    <row r="10" spans="1:13" ht="20.100000000000001" customHeight="1" x14ac:dyDescent="0.2">
      <c r="A10" s="25" t="s">
        <v>105</v>
      </c>
      <c r="B10" s="74">
        <f>'[2]CONT-RA10651'!B11</f>
        <v>266500</v>
      </c>
      <c r="C10" s="247">
        <f>'[2]CONT-RA10651'!E11</f>
        <v>0</v>
      </c>
      <c r="D10" s="247">
        <f>'[2]CONT-RA10651'!H11</f>
        <v>0</v>
      </c>
      <c r="E10" s="247">
        <f>'[2]CONT-RA10651'!K11</f>
        <v>0</v>
      </c>
      <c r="F10" s="247">
        <f>'[2]CONT-RA10651'!N11</f>
        <v>0</v>
      </c>
      <c r="G10" s="247">
        <f>'[2]CONT-RA10651'!O11</f>
        <v>0</v>
      </c>
      <c r="H10" s="247">
        <f>'[2]CONT-RA10651'!R11</f>
        <v>0</v>
      </c>
      <c r="I10" s="247">
        <f>'[2]CONT-RA10651'!S11</f>
        <v>0</v>
      </c>
      <c r="K10" s="247">
        <f>'[2]CONT-RA10651'!X11</f>
        <v>0</v>
      </c>
      <c r="L10" s="247">
        <f t="shared" si="0"/>
        <v>0</v>
      </c>
      <c r="M10" s="247">
        <f t="shared" si="1"/>
        <v>266500</v>
      </c>
    </row>
    <row r="11" spans="1:13" ht="20.100000000000001" hidden="1" customHeight="1" x14ac:dyDescent="0.2">
      <c r="A11" s="25" t="s">
        <v>106</v>
      </c>
      <c r="B11" s="74">
        <f>'[2]CONT-RA10651'!B12</f>
        <v>0</v>
      </c>
      <c r="C11" s="247">
        <f>'[2]CONT-RA10651'!E12</f>
        <v>0</v>
      </c>
      <c r="D11" s="247">
        <f>'[2]CONT-RA10651'!H12</f>
        <v>0</v>
      </c>
      <c r="E11" s="247">
        <f>'[2]CONT-RA10651'!K12</f>
        <v>0</v>
      </c>
      <c r="F11" s="247">
        <f>'[2]CONT-RA10651'!N12</f>
        <v>0</v>
      </c>
      <c r="G11" s="247">
        <f>'[2]CONT-RA10651'!O12</f>
        <v>0</v>
      </c>
      <c r="H11" s="247">
        <f>'[2]CONT-RA10651'!R12</f>
        <v>0</v>
      </c>
      <c r="I11" s="247">
        <f>'[2]CONT-RA10651'!S12</f>
        <v>0</v>
      </c>
      <c r="K11" s="247">
        <f>'[2]CONT-RA10651'!AA12</f>
        <v>0</v>
      </c>
      <c r="L11" s="247">
        <f t="shared" si="0"/>
        <v>0</v>
      </c>
      <c r="M11" s="247">
        <f t="shared" si="1"/>
        <v>0</v>
      </c>
    </row>
    <row r="12" spans="1:13" ht="20.100000000000001" customHeight="1" x14ac:dyDescent="0.2">
      <c r="A12" s="104" t="s">
        <v>358</v>
      </c>
      <c r="B12" s="247">
        <f t="shared" ref="B12:K12" si="2">SUM(B13:B14)</f>
        <v>300402</v>
      </c>
      <c r="C12" s="247">
        <f t="shared" si="2"/>
        <v>0</v>
      </c>
      <c r="D12" s="247">
        <f t="shared" si="2"/>
        <v>0</v>
      </c>
      <c r="E12" s="247">
        <f t="shared" si="2"/>
        <v>0</v>
      </c>
      <c r="F12" s="247">
        <f t="shared" si="2"/>
        <v>0</v>
      </c>
      <c r="G12" s="247">
        <f t="shared" si="2"/>
        <v>0</v>
      </c>
      <c r="H12" s="247">
        <f t="shared" si="2"/>
        <v>0</v>
      </c>
      <c r="I12" s="247">
        <f t="shared" si="2"/>
        <v>0</v>
      </c>
      <c r="K12" s="247">
        <f t="shared" si="2"/>
        <v>0</v>
      </c>
      <c r="L12" s="247">
        <f>SUM(L13:L14)</f>
        <v>0</v>
      </c>
      <c r="M12" s="247">
        <f t="shared" si="1"/>
        <v>300402</v>
      </c>
    </row>
    <row r="13" spans="1:13" ht="20.100000000000001" hidden="1" customHeight="1" x14ac:dyDescent="0.2">
      <c r="A13" s="104" t="s">
        <v>108</v>
      </c>
      <c r="B13" s="74">
        <f>'[2]CONT-RA10651'!B14</f>
        <v>300402</v>
      </c>
      <c r="C13" s="247">
        <f>'[2]CONT-RA10651'!E14</f>
        <v>0</v>
      </c>
      <c r="D13" s="247">
        <f>'[2]CONT-RA10651'!H14</f>
        <v>0</v>
      </c>
      <c r="E13" s="247">
        <f>'[2]CONT-RA10651'!K14</f>
        <v>0</v>
      </c>
      <c r="F13" s="247">
        <f>'[2]CONT-RA10651'!N14</f>
        <v>0</v>
      </c>
      <c r="G13" s="247">
        <f>'[2]CONT-RA10651'!O14</f>
        <v>0</v>
      </c>
      <c r="H13" s="247">
        <f>'[2]CONT-RA10651'!R14</f>
        <v>0</v>
      </c>
      <c r="I13" s="247">
        <f>'[2]CONT-RA10651'!S14</f>
        <v>0</v>
      </c>
      <c r="K13" s="247">
        <f>'[2]CONT-RA10651'!AA14</f>
        <v>0</v>
      </c>
      <c r="L13" s="247">
        <f t="shared" ref="L13:L19" si="3">SUM(C13:K13)</f>
        <v>0</v>
      </c>
      <c r="M13" s="247">
        <f t="shared" si="1"/>
        <v>300402</v>
      </c>
    </row>
    <row r="14" spans="1:13" ht="20.100000000000001" hidden="1" customHeight="1" x14ac:dyDescent="0.2">
      <c r="A14" s="104" t="s">
        <v>109</v>
      </c>
      <c r="B14" s="74">
        <f>'[2]CONT-RA10651'!B15</f>
        <v>0</v>
      </c>
      <c r="C14" s="247">
        <f>'[2]CONT-RA10651'!E15</f>
        <v>0</v>
      </c>
      <c r="D14" s="247">
        <f>'[2]CONT-RA10651'!H15</f>
        <v>0</v>
      </c>
      <c r="E14" s="247">
        <f>'[2]CONT-RA10651'!K15</f>
        <v>0</v>
      </c>
      <c r="F14" s="247">
        <f>'[2]CONT-RA10651'!N15</f>
        <v>0</v>
      </c>
      <c r="G14" s="247">
        <f>'[2]CONT-RA10651'!O15</f>
        <v>0</v>
      </c>
      <c r="H14" s="247">
        <f>'[2]CONT-RA10651'!R15</f>
        <v>0</v>
      </c>
      <c r="I14" s="247">
        <f>'[2]CONT-RA10651'!S15</f>
        <v>0</v>
      </c>
      <c r="K14" s="247">
        <f>'[2]CONT-RA10651'!AA15</f>
        <v>0</v>
      </c>
      <c r="L14" s="247">
        <f t="shared" si="3"/>
        <v>0</v>
      </c>
      <c r="M14" s="247">
        <f t="shared" si="1"/>
        <v>0</v>
      </c>
    </row>
    <row r="15" spans="1:13" ht="20.100000000000001" hidden="1" customHeight="1" x14ac:dyDescent="0.2">
      <c r="A15" s="104" t="s">
        <v>110</v>
      </c>
      <c r="B15" s="74">
        <f>'[2]CONT-RA10651'!B16</f>
        <v>0</v>
      </c>
      <c r="C15" s="247">
        <f>'[2]CONT-RA10651'!E16</f>
        <v>0</v>
      </c>
      <c r="D15" s="247">
        <f>'[2]CONT-RA10651'!H16</f>
        <v>0</v>
      </c>
      <c r="E15" s="247">
        <f>'[2]CONT-RA10651'!K16</f>
        <v>0</v>
      </c>
      <c r="F15" s="247">
        <f>'[2]CONT-RA10651'!N16</f>
        <v>0</v>
      </c>
      <c r="G15" s="247">
        <f>'[2]CONT-RA10651'!O16</f>
        <v>0</v>
      </c>
      <c r="H15" s="247">
        <f>'[2]CONT-RA10651'!R16</f>
        <v>0</v>
      </c>
      <c r="I15" s="247">
        <f>'[2]CONT-RA10651'!S16</f>
        <v>0</v>
      </c>
      <c r="K15" s="247">
        <f>'[2]CONT-RA10651'!X16</f>
        <v>0</v>
      </c>
      <c r="L15" s="247">
        <f t="shared" si="3"/>
        <v>0</v>
      </c>
      <c r="M15" s="247">
        <f t="shared" si="1"/>
        <v>0</v>
      </c>
    </row>
    <row r="16" spans="1:13" ht="20.100000000000001" hidden="1" customHeight="1" x14ac:dyDescent="0.2">
      <c r="A16" s="104" t="s">
        <v>111</v>
      </c>
      <c r="B16" s="74">
        <f>'[2]CONT-RA10651'!B17</f>
        <v>0</v>
      </c>
      <c r="C16" s="247">
        <f>'[2]CONT-RA10651'!E17</f>
        <v>0</v>
      </c>
      <c r="D16" s="247">
        <f>'[2]CONT-RA10651'!H17</f>
        <v>0</v>
      </c>
      <c r="E16" s="247">
        <f>'[2]CONT-RA10651'!K17</f>
        <v>0</v>
      </c>
      <c r="F16" s="247">
        <f>'[2]CONT-RA10651'!N17</f>
        <v>0</v>
      </c>
      <c r="G16" s="247">
        <f>'[2]CONT-RA10651'!O17</f>
        <v>0</v>
      </c>
      <c r="H16" s="247">
        <f>'[2]CONT-RA10651'!R17</f>
        <v>0</v>
      </c>
      <c r="I16" s="247">
        <f>'[2]CONT-RA10651'!S17</f>
        <v>0</v>
      </c>
      <c r="K16" s="247">
        <f>'[2]CONT-RA10651'!AA17</f>
        <v>0</v>
      </c>
      <c r="L16" s="247">
        <f t="shared" si="3"/>
        <v>0</v>
      </c>
      <c r="M16" s="247">
        <f t="shared" si="1"/>
        <v>0</v>
      </c>
    </row>
    <row r="17" spans="1:13" ht="20.100000000000001" hidden="1" customHeight="1" x14ac:dyDescent="0.2">
      <c r="A17" s="104" t="s">
        <v>112</v>
      </c>
      <c r="B17" s="74">
        <f>'[2]CONT-RA10651'!B18</f>
        <v>0</v>
      </c>
      <c r="C17" s="247">
        <f>'[2]CONT-RA10651'!E18</f>
        <v>0</v>
      </c>
      <c r="D17" s="247">
        <f>'[2]CONT-RA10651'!H18</f>
        <v>0</v>
      </c>
      <c r="E17" s="247">
        <f>'[2]CONT-RA10651'!K18</f>
        <v>0</v>
      </c>
      <c r="F17" s="247">
        <f>'[2]CONT-RA10651'!N18</f>
        <v>0</v>
      </c>
      <c r="G17" s="247">
        <f>'[2]CONT-RA10651'!O18</f>
        <v>0</v>
      </c>
      <c r="H17" s="247">
        <f>'[2]CONT-RA10651'!R18</f>
        <v>0</v>
      </c>
      <c r="I17" s="247">
        <f>'[2]CONT-RA10651'!S18</f>
        <v>0</v>
      </c>
      <c r="K17" s="247">
        <f>'[2]CONT-RA10651'!X18</f>
        <v>0</v>
      </c>
      <c r="L17" s="247">
        <f t="shared" si="3"/>
        <v>0</v>
      </c>
      <c r="M17" s="247">
        <f t="shared" si="1"/>
        <v>0</v>
      </c>
    </row>
    <row r="18" spans="1:13" ht="20.100000000000001" hidden="1" customHeight="1" x14ac:dyDescent="0.2">
      <c r="A18" s="104" t="s">
        <v>113</v>
      </c>
      <c r="B18" s="74">
        <f>'[2]CONT-RA10651'!B19</f>
        <v>0</v>
      </c>
      <c r="C18" s="247">
        <f>'[2]CONT-RA10651'!E19</f>
        <v>0</v>
      </c>
      <c r="D18" s="247">
        <f>'[2]CONT-RA10651'!H19</f>
        <v>0</v>
      </c>
      <c r="E18" s="247">
        <f>'[2]CONT-RA10651'!K19</f>
        <v>0</v>
      </c>
      <c r="F18" s="247">
        <f>'[2]CONT-RA10651'!N19</f>
        <v>0</v>
      </c>
      <c r="G18" s="247">
        <f>'[2]CONT-RA10651'!O19</f>
        <v>0</v>
      </c>
      <c r="H18" s="247">
        <f>'[2]CONT-RA10651'!R19</f>
        <v>0</v>
      </c>
      <c r="I18" s="247">
        <f>'[2]CONT-RA10651'!S19</f>
        <v>0</v>
      </c>
      <c r="K18" s="247">
        <f>'[2]CONT-RA10651'!AA19</f>
        <v>0</v>
      </c>
      <c r="L18" s="247">
        <f t="shared" si="3"/>
        <v>0</v>
      </c>
      <c r="M18" s="247">
        <f t="shared" si="1"/>
        <v>0</v>
      </c>
    </row>
    <row r="19" spans="1:13" ht="20.100000000000001" customHeight="1" x14ac:dyDescent="0.2">
      <c r="A19" s="104" t="s">
        <v>114</v>
      </c>
      <c r="B19" s="74">
        <f>'[2]CONT-RA10651'!B20</f>
        <v>2338</v>
      </c>
      <c r="C19" s="247">
        <f>'[2]CONT-RA10651'!E20</f>
        <v>0</v>
      </c>
      <c r="D19" s="247">
        <f>'[2]CONT-RA10651'!H20</f>
        <v>0</v>
      </c>
      <c r="E19" s="247">
        <f>'[2]CONT-RA10651'!K20</f>
        <v>0</v>
      </c>
      <c r="F19" s="247">
        <f>'[2]CONT-RA10651'!N20</f>
        <v>16260</v>
      </c>
      <c r="G19" s="247">
        <f>'[2]CONT-RA10651'!O20</f>
        <v>0</v>
      </c>
      <c r="H19" s="247">
        <f>'[2]CONT-RA10651'!R20</f>
        <v>0</v>
      </c>
      <c r="I19" s="247">
        <f>'[2]CONT-RA10651'!S20</f>
        <v>33189</v>
      </c>
      <c r="K19" s="247">
        <f>'[2]CONT-RA10651'!AA20</f>
        <v>0</v>
      </c>
      <c r="L19" s="247">
        <f t="shared" si="3"/>
        <v>49449</v>
      </c>
      <c r="M19" s="247">
        <f t="shared" si="1"/>
        <v>51787</v>
      </c>
    </row>
    <row r="20" spans="1:13" ht="20.100000000000001" customHeight="1" x14ac:dyDescent="0.2">
      <c r="A20" s="104" t="s">
        <v>115</v>
      </c>
      <c r="B20" s="247">
        <f t="shared" ref="B20:K20" si="4">+B21+B22</f>
        <v>1426540</v>
      </c>
      <c r="C20" s="247">
        <f t="shared" si="4"/>
        <v>0</v>
      </c>
      <c r="D20" s="247">
        <f t="shared" si="4"/>
        <v>0</v>
      </c>
      <c r="E20" s="247">
        <f t="shared" si="4"/>
        <v>0</v>
      </c>
      <c r="F20" s="247">
        <f t="shared" si="4"/>
        <v>0</v>
      </c>
      <c r="G20" s="247">
        <f t="shared" si="4"/>
        <v>0</v>
      </c>
      <c r="H20" s="247">
        <f t="shared" si="4"/>
        <v>0</v>
      </c>
      <c r="I20" s="247">
        <f t="shared" si="4"/>
        <v>0</v>
      </c>
      <c r="K20" s="247">
        <f t="shared" si="4"/>
        <v>0</v>
      </c>
      <c r="L20" s="247">
        <f>+L21+L22</f>
        <v>0</v>
      </c>
      <c r="M20" s="247">
        <f t="shared" si="1"/>
        <v>1426540</v>
      </c>
    </row>
    <row r="21" spans="1:13" ht="20.100000000000001" hidden="1" customHeight="1" x14ac:dyDescent="0.2">
      <c r="A21" s="104" t="s">
        <v>108</v>
      </c>
      <c r="B21" s="74">
        <f>'[2]CONT-RA10651'!B22</f>
        <v>250000</v>
      </c>
      <c r="C21" s="247">
        <f>'[2]CONT-RA10651'!E22</f>
        <v>0</v>
      </c>
      <c r="D21" s="247">
        <f>'[2]CONT-RA10651'!H22</f>
        <v>0</v>
      </c>
      <c r="E21" s="247">
        <f>'[2]CONT-RA10651'!K22</f>
        <v>0</v>
      </c>
      <c r="F21" s="247">
        <f>'[2]CONT-RA10651'!N22</f>
        <v>0</v>
      </c>
      <c r="G21" s="247">
        <f>'[2]CONT-RA10651'!O22</f>
        <v>0</v>
      </c>
      <c r="H21" s="247">
        <f>'[2]CONT-RA10651'!R22</f>
        <v>0</v>
      </c>
      <c r="I21" s="247">
        <f>'[2]CONT-RA10651'!S22</f>
        <v>0</v>
      </c>
      <c r="K21" s="247">
        <f>'[2]CONT-RA10651'!AA22</f>
        <v>0</v>
      </c>
      <c r="L21" s="247">
        <f>SUM(C21:K21)</f>
        <v>0</v>
      </c>
      <c r="M21" s="247">
        <f t="shared" si="1"/>
        <v>250000</v>
      </c>
    </row>
    <row r="22" spans="1:13" ht="20.100000000000001" hidden="1" customHeight="1" x14ac:dyDescent="0.2">
      <c r="A22" s="104" t="s">
        <v>109</v>
      </c>
      <c r="B22" s="74">
        <f>'[2]CONT-RA10651'!B23</f>
        <v>1176540</v>
      </c>
      <c r="C22" s="247">
        <f>'[2]CONT-RA10651'!E23</f>
        <v>0</v>
      </c>
      <c r="D22" s="247">
        <f>'[2]CONT-RA10651'!H23</f>
        <v>0</v>
      </c>
      <c r="E22" s="247">
        <f>'[2]CONT-RA10651'!K23</f>
        <v>0</v>
      </c>
      <c r="F22" s="247">
        <f>'[2]CONT-RA10651'!N23</f>
        <v>0</v>
      </c>
      <c r="G22" s="247">
        <f>'[2]CONT-RA10651'!O23</f>
        <v>0</v>
      </c>
      <c r="H22" s="247">
        <f>'[2]CONT-RA10651'!R23</f>
        <v>0</v>
      </c>
      <c r="I22" s="247">
        <f>'[2]CONT-RA10651'!S23</f>
        <v>0</v>
      </c>
      <c r="K22" s="247">
        <f>'[2]CONT-RA10651'!AA23</f>
        <v>0</v>
      </c>
      <c r="L22" s="247">
        <f>SUM(C22:K22)</f>
        <v>0</v>
      </c>
      <c r="M22" s="247">
        <f t="shared" si="1"/>
        <v>1176540</v>
      </c>
    </row>
    <row r="23" spans="1:13" ht="20.100000000000001" customHeight="1" x14ac:dyDescent="0.2">
      <c r="A23" s="104" t="s">
        <v>116</v>
      </c>
      <c r="B23" s="74">
        <f>'[2]CONT-RA10651'!B24</f>
        <v>700000</v>
      </c>
      <c r="C23" s="247">
        <f>'[2]CONT-RA10651'!E24</f>
        <v>0</v>
      </c>
      <c r="D23" s="247">
        <f>'[2]CONT-RA10651'!H24</f>
        <v>0</v>
      </c>
      <c r="E23" s="247">
        <f>'[2]CONT-RA10651'!K24</f>
        <v>0</v>
      </c>
      <c r="F23" s="247">
        <f>'[2]CONT-RA10651'!N24</f>
        <v>0</v>
      </c>
      <c r="G23" s="247">
        <f>'[2]CONT-RA10651'!O24</f>
        <v>0</v>
      </c>
      <c r="H23" s="247">
        <f>'[2]CONT-RA10651'!R24</f>
        <v>0</v>
      </c>
      <c r="I23" s="247">
        <f>'[2]CONT-RA10651'!S24</f>
        <v>0</v>
      </c>
      <c r="K23" s="247">
        <f>'[2]CONT-RA10651'!AA24</f>
        <v>0</v>
      </c>
      <c r="L23" s="247">
        <f>SUM(C23:K23)</f>
        <v>0</v>
      </c>
      <c r="M23" s="247">
        <f t="shared" si="1"/>
        <v>700000</v>
      </c>
    </row>
    <row r="24" spans="1:13" ht="20.100000000000001" customHeight="1" x14ac:dyDescent="0.2">
      <c r="A24" s="104" t="s">
        <v>117</v>
      </c>
      <c r="B24" s="74">
        <f>'[2]CONT-RA10651'!B25</f>
        <v>0</v>
      </c>
      <c r="C24" s="247">
        <f>'[2]CONT-RA10651'!E25</f>
        <v>0</v>
      </c>
      <c r="D24" s="247">
        <f>'[2]CONT-RA10651'!H25</f>
        <v>0</v>
      </c>
      <c r="E24" s="247">
        <f>'[2]CONT-RA10651'!K25</f>
        <v>0</v>
      </c>
      <c r="F24" s="247">
        <f>'[2]CONT-RA10651'!N25</f>
        <v>11946</v>
      </c>
      <c r="G24" s="247">
        <f>'[2]CONT-RA10651'!O25</f>
        <v>0</v>
      </c>
      <c r="H24" s="247">
        <f>'[2]CONT-RA10651'!R25</f>
        <v>0</v>
      </c>
      <c r="I24" s="247">
        <f>'[2]CONT-RA10651'!S25</f>
        <v>0</v>
      </c>
      <c r="K24" s="247">
        <f>'[2]CONT-RA10651'!AA25</f>
        <v>0</v>
      </c>
      <c r="L24" s="247">
        <f>SUM(C24:K24)</f>
        <v>11946</v>
      </c>
      <c r="M24" s="247">
        <f t="shared" si="1"/>
        <v>11946</v>
      </c>
    </row>
    <row r="25" spans="1:13" ht="20.100000000000001" hidden="1" customHeight="1" x14ac:dyDescent="0.2">
      <c r="A25" s="104" t="s">
        <v>118</v>
      </c>
      <c r="B25" s="247">
        <f t="shared" ref="B25:H25" si="5">+B26+B27</f>
        <v>0</v>
      </c>
      <c r="C25" s="247">
        <f t="shared" si="5"/>
        <v>0</v>
      </c>
      <c r="D25" s="247">
        <f t="shared" si="5"/>
        <v>0</v>
      </c>
      <c r="E25" s="247">
        <f t="shared" si="5"/>
        <v>0</v>
      </c>
      <c r="F25" s="247">
        <f t="shared" si="5"/>
        <v>0</v>
      </c>
      <c r="G25" s="247">
        <f t="shared" si="5"/>
        <v>0</v>
      </c>
      <c r="H25" s="247">
        <f t="shared" si="5"/>
        <v>0</v>
      </c>
      <c r="I25" s="247">
        <f>+I26+I27</f>
        <v>0</v>
      </c>
      <c r="K25" s="247">
        <f>+K26+K27</f>
        <v>0</v>
      </c>
      <c r="L25" s="247">
        <f>+L26+L27</f>
        <v>0</v>
      </c>
      <c r="M25" s="247">
        <f t="shared" si="1"/>
        <v>0</v>
      </c>
    </row>
    <row r="26" spans="1:13" ht="20.100000000000001" hidden="1" customHeight="1" x14ac:dyDescent="0.2">
      <c r="A26" s="104" t="s">
        <v>108</v>
      </c>
      <c r="B26" s="74">
        <f>'[2]CONT-RA10651'!B27</f>
        <v>0</v>
      </c>
      <c r="C26" s="247">
        <f>'[2]CONT-RA10651'!E27</f>
        <v>0</v>
      </c>
      <c r="D26" s="247">
        <f>'[2]CONT-RA10651'!H27</f>
        <v>0</v>
      </c>
      <c r="E26" s="247">
        <f>'[2]CONT-RA10651'!K27</f>
        <v>0</v>
      </c>
      <c r="F26" s="247">
        <f>'[2]CONT-RA10651'!N27</f>
        <v>0</v>
      </c>
      <c r="G26" s="247">
        <f>'[2]CONT-RA10651'!O27</f>
        <v>0</v>
      </c>
      <c r="H26" s="247">
        <f>'[2]CONT-RA10651'!R27</f>
        <v>0</v>
      </c>
      <c r="I26" s="247">
        <f>'[2]CONT-RA10651'!S27</f>
        <v>0</v>
      </c>
      <c r="K26" s="247">
        <f>'[2]CONT-RA10651'!AA27</f>
        <v>0</v>
      </c>
      <c r="L26" s="247">
        <f>SUM(C26:K26)</f>
        <v>0</v>
      </c>
      <c r="M26" s="247">
        <f t="shared" si="1"/>
        <v>0</v>
      </c>
    </row>
    <row r="27" spans="1:13" ht="20.100000000000001" hidden="1" customHeight="1" x14ac:dyDescent="0.2">
      <c r="A27" s="104" t="s">
        <v>109</v>
      </c>
      <c r="B27" s="74">
        <f>'[2]CONT-RA10651'!B28</f>
        <v>0</v>
      </c>
      <c r="C27" s="247">
        <f>'[2]CONT-RA10651'!E28</f>
        <v>0</v>
      </c>
      <c r="D27" s="247">
        <f>'[2]CONT-RA10651'!H28</f>
        <v>0</v>
      </c>
      <c r="E27" s="247">
        <f>'[2]CONT-RA10651'!K28</f>
        <v>0</v>
      </c>
      <c r="F27" s="247">
        <f>'[2]CONT-RA10651'!N28</f>
        <v>0</v>
      </c>
      <c r="G27" s="247">
        <f>'[2]CONT-RA10651'!O28</f>
        <v>0</v>
      </c>
      <c r="H27" s="247">
        <f>'[2]CONT-RA10651'!R28</f>
        <v>0</v>
      </c>
      <c r="I27" s="247">
        <f>'[2]CONT-RA10651'!S28</f>
        <v>0</v>
      </c>
      <c r="K27" s="247">
        <f>'[2]CONT-RA10651'!AA28</f>
        <v>0</v>
      </c>
      <c r="L27" s="247">
        <f>SUM(C27:K27)</f>
        <v>0</v>
      </c>
      <c r="M27" s="247">
        <f t="shared" si="1"/>
        <v>0</v>
      </c>
    </row>
    <row r="28" spans="1:13" ht="20.100000000000001" customHeight="1" x14ac:dyDescent="0.2">
      <c r="A28" s="104" t="s">
        <v>119</v>
      </c>
      <c r="B28" s="74">
        <f>'[2]CONT-RA10651'!B29</f>
        <v>2454296</v>
      </c>
      <c r="C28" s="247">
        <f>'[2]CONT-RA10651'!E29</f>
        <v>0</v>
      </c>
      <c r="D28" s="247">
        <f>'[2]CONT-RA10651'!H29</f>
        <v>0</v>
      </c>
      <c r="E28" s="247">
        <f>'[2]CONT-RA10651'!K29</f>
        <v>0</v>
      </c>
      <c r="F28" s="247">
        <f>'[2]CONT-RA10651'!N29</f>
        <v>35210</v>
      </c>
      <c r="G28" s="247">
        <f>'[2]CONT-RA10651'!O29</f>
        <v>0</v>
      </c>
      <c r="H28" s="247">
        <f>'[2]CONT-RA10651'!R29</f>
        <v>0</v>
      </c>
      <c r="I28" s="247">
        <f>'[2]CONT-RA10651'!S29</f>
        <v>0</v>
      </c>
      <c r="K28" s="247">
        <f>'[2]CONT-RA10651'!AA29</f>
        <v>0</v>
      </c>
      <c r="L28" s="247">
        <f>SUM(C28:K28)</f>
        <v>35210</v>
      </c>
      <c r="M28" s="247">
        <f t="shared" si="1"/>
        <v>2489506</v>
      </c>
    </row>
    <row r="29" spans="1:13" ht="20.100000000000001" customHeight="1" x14ac:dyDescent="0.2">
      <c r="A29" s="104" t="s">
        <v>120</v>
      </c>
      <c r="B29" s="247">
        <f t="shared" ref="B29:L29" si="6">+B30+B31</f>
        <v>88959</v>
      </c>
      <c r="C29" s="247">
        <f t="shared" si="6"/>
        <v>0</v>
      </c>
      <c r="D29" s="247">
        <f t="shared" si="6"/>
        <v>0</v>
      </c>
      <c r="E29" s="247">
        <f t="shared" si="6"/>
        <v>353654</v>
      </c>
      <c r="F29" s="247">
        <f t="shared" si="6"/>
        <v>0</v>
      </c>
      <c r="G29" s="247">
        <f t="shared" si="6"/>
        <v>0</v>
      </c>
      <c r="H29" s="247">
        <f t="shared" si="6"/>
        <v>0</v>
      </c>
      <c r="I29" s="247">
        <f t="shared" si="6"/>
        <v>0</v>
      </c>
      <c r="K29" s="247">
        <f t="shared" si="6"/>
        <v>120000</v>
      </c>
      <c r="L29" s="247">
        <f t="shared" si="6"/>
        <v>473654</v>
      </c>
      <c r="M29" s="247">
        <f t="shared" si="1"/>
        <v>562613</v>
      </c>
    </row>
    <row r="30" spans="1:13" ht="20.100000000000001" hidden="1" customHeight="1" x14ac:dyDescent="0.2">
      <c r="A30" s="104" t="s">
        <v>108</v>
      </c>
      <c r="B30" s="74">
        <f>'[2]CONT-RA10651'!B31</f>
        <v>88959</v>
      </c>
      <c r="C30" s="247">
        <f>'[2]CONT-RA10651'!E31</f>
        <v>0</v>
      </c>
      <c r="D30" s="247">
        <f>'[2]CONT-RA10651'!H31</f>
        <v>0</v>
      </c>
      <c r="E30" s="247">
        <f>'[2]CONT-RA10651'!K31</f>
        <v>353654</v>
      </c>
      <c r="F30" s="247">
        <f>'[2]CONT-RA10651'!N31</f>
        <v>0</v>
      </c>
      <c r="G30" s="247">
        <f>'[2]CONT-RA10651'!O31</f>
        <v>0</v>
      </c>
      <c r="H30" s="247">
        <f>'[2]CONT-RA10651'!R31</f>
        <v>0</v>
      </c>
      <c r="I30" s="247">
        <f>'[2]CONT-RA10651'!S31</f>
        <v>0</v>
      </c>
      <c r="K30" s="247">
        <f>'[2]CONT-RA10651'!W31</f>
        <v>120000</v>
      </c>
      <c r="L30" s="247">
        <f t="shared" ref="L30:L46" si="7">SUM(C30:K30)</f>
        <v>473654</v>
      </c>
      <c r="M30" s="247">
        <f t="shared" si="1"/>
        <v>562613</v>
      </c>
    </row>
    <row r="31" spans="1:13" ht="20.100000000000001" hidden="1" customHeight="1" x14ac:dyDescent="0.2">
      <c r="A31" s="104" t="s">
        <v>109</v>
      </c>
      <c r="B31" s="74">
        <f>'[2]CONT-RA10651'!B32</f>
        <v>0</v>
      </c>
      <c r="C31" s="247">
        <f>'[2]CONT-RA10651'!E32</f>
        <v>0</v>
      </c>
      <c r="D31" s="247">
        <f>'[2]CONT-RA10651'!H32</f>
        <v>0</v>
      </c>
      <c r="E31" s="247">
        <f>'[2]CONT-RA10651'!K32</f>
        <v>0</v>
      </c>
      <c r="F31" s="247">
        <f>'[2]CONT-RA10651'!N32</f>
        <v>0</v>
      </c>
      <c r="G31" s="247">
        <f>'[2]CONT-RA10651'!O32</f>
        <v>0</v>
      </c>
      <c r="H31" s="247">
        <f>'[2]CONT-RA10651'!R32</f>
        <v>0</v>
      </c>
      <c r="I31" s="247">
        <f>'[2]CONT-RA10651'!S32</f>
        <v>0</v>
      </c>
      <c r="K31" s="247">
        <f>'[2]CONT-RA10651'!AA32</f>
        <v>0</v>
      </c>
      <c r="L31" s="247">
        <f t="shared" si="7"/>
        <v>0</v>
      </c>
      <c r="M31" s="247">
        <f t="shared" si="1"/>
        <v>0</v>
      </c>
    </row>
    <row r="32" spans="1:13" ht="20.100000000000001" hidden="1" customHeight="1" x14ac:dyDescent="0.2">
      <c r="A32" s="104" t="s">
        <v>121</v>
      </c>
      <c r="B32" s="74">
        <f>'[2]CONT-RA10651'!B33</f>
        <v>0</v>
      </c>
      <c r="C32" s="247">
        <f>'[2]CONT-RA10651'!E33</f>
        <v>0</v>
      </c>
      <c r="D32" s="247">
        <f>'[2]CONT-RA10651'!H33</f>
        <v>0</v>
      </c>
      <c r="E32" s="247">
        <f>'[2]CONT-RA10651'!K33</f>
        <v>0</v>
      </c>
      <c r="F32" s="247">
        <f>'[2]CONT-RA10651'!N33</f>
        <v>0</v>
      </c>
      <c r="G32" s="247">
        <f>'[2]CONT-RA10651'!O33</f>
        <v>0</v>
      </c>
      <c r="H32" s="247">
        <f>'[2]CONT-RA10651'!R33</f>
        <v>0</v>
      </c>
      <c r="I32" s="247">
        <f>'[2]CONT-RA10651'!S33</f>
        <v>0</v>
      </c>
      <c r="K32" s="247">
        <f>'[2]CONT-RA10651'!AA33</f>
        <v>0</v>
      </c>
      <c r="L32" s="247">
        <f t="shared" si="7"/>
        <v>0</v>
      </c>
      <c r="M32" s="247">
        <f t="shared" si="1"/>
        <v>0</v>
      </c>
    </row>
    <row r="33" spans="1:13" ht="20.100000000000001" hidden="1" customHeight="1" x14ac:dyDescent="0.2">
      <c r="A33" s="104" t="s">
        <v>122</v>
      </c>
      <c r="B33" s="74">
        <f>'[2]CONT-RA10651'!B34</f>
        <v>0</v>
      </c>
      <c r="C33" s="247">
        <f>'[2]CONT-RA10651'!E34</f>
        <v>0</v>
      </c>
      <c r="D33" s="247">
        <f>'[2]CONT-RA10651'!H34</f>
        <v>0</v>
      </c>
      <c r="E33" s="247">
        <f>'[2]CONT-RA10651'!K34</f>
        <v>0</v>
      </c>
      <c r="F33" s="247">
        <f>'[2]CONT-RA10651'!N34</f>
        <v>0</v>
      </c>
      <c r="G33" s="247">
        <f>'[2]CONT-RA10651'!O34</f>
        <v>0</v>
      </c>
      <c r="H33" s="247">
        <f>'[2]CONT-RA10651'!R34</f>
        <v>0</v>
      </c>
      <c r="I33" s="247">
        <f>'[2]CONT-RA10651'!S34</f>
        <v>0</v>
      </c>
      <c r="K33" s="247">
        <f>'[2]CONT-RA10651'!AA34</f>
        <v>0</v>
      </c>
      <c r="L33" s="247">
        <f t="shared" si="7"/>
        <v>0</v>
      </c>
      <c r="M33" s="247">
        <f t="shared" si="1"/>
        <v>0</v>
      </c>
    </row>
    <row r="34" spans="1:13" ht="20.100000000000001" hidden="1" customHeight="1" x14ac:dyDescent="0.2">
      <c r="A34" s="104" t="s">
        <v>123</v>
      </c>
      <c r="B34" s="74">
        <f>'[2]CONT-RA10651'!B35</f>
        <v>0</v>
      </c>
      <c r="C34" s="247">
        <f>'[2]CONT-RA10651'!E35</f>
        <v>0</v>
      </c>
      <c r="D34" s="247">
        <f>'[2]CONT-RA10651'!H35</f>
        <v>0</v>
      </c>
      <c r="E34" s="247">
        <f>'[2]CONT-RA10651'!K35</f>
        <v>0</v>
      </c>
      <c r="F34" s="247">
        <f>'[2]CONT-RA10651'!N35</f>
        <v>0</v>
      </c>
      <c r="G34" s="247">
        <f>'[2]CONT-RA10651'!O35</f>
        <v>0</v>
      </c>
      <c r="H34" s="247">
        <f>'[2]CONT-RA10651'!R35</f>
        <v>0</v>
      </c>
      <c r="I34" s="247">
        <f>'[2]CONT-RA10651'!S35</f>
        <v>0</v>
      </c>
      <c r="K34" s="247">
        <f>'[2]CONT-RA10651'!AA35</f>
        <v>0</v>
      </c>
      <c r="L34" s="247">
        <f t="shared" si="7"/>
        <v>0</v>
      </c>
      <c r="M34" s="247">
        <f t="shared" si="1"/>
        <v>0</v>
      </c>
    </row>
    <row r="35" spans="1:13" ht="20.100000000000001" hidden="1" customHeight="1" x14ac:dyDescent="0.2">
      <c r="A35" s="104" t="s">
        <v>124</v>
      </c>
      <c r="B35" s="74">
        <f>'[2]CONT-RA10651'!B36</f>
        <v>0</v>
      </c>
      <c r="C35" s="247">
        <f>'[2]CONT-RA10651'!E36</f>
        <v>0</v>
      </c>
      <c r="D35" s="247">
        <f>'[2]CONT-RA10651'!H36</f>
        <v>0</v>
      </c>
      <c r="E35" s="247">
        <f>'[2]CONT-RA10651'!K36</f>
        <v>0</v>
      </c>
      <c r="F35" s="247">
        <f>'[2]CONT-RA10651'!N36</f>
        <v>0</v>
      </c>
      <c r="G35" s="247">
        <f>'[2]CONT-RA10651'!O36</f>
        <v>0</v>
      </c>
      <c r="H35" s="247">
        <f>'[2]CONT-RA10651'!R36</f>
        <v>0</v>
      </c>
      <c r="I35" s="247">
        <f>'[2]CONT-RA10651'!S36</f>
        <v>0</v>
      </c>
      <c r="K35" s="247">
        <f>'[2]CONT-RA10651'!AA36</f>
        <v>0</v>
      </c>
      <c r="L35" s="247">
        <f t="shared" si="7"/>
        <v>0</v>
      </c>
      <c r="M35" s="247">
        <f t="shared" si="1"/>
        <v>0</v>
      </c>
    </row>
    <row r="36" spans="1:13" ht="20.100000000000001" hidden="1" customHeight="1" x14ac:dyDescent="0.2">
      <c r="A36" s="104" t="s">
        <v>125</v>
      </c>
      <c r="B36" s="74">
        <f>'[2]CONT-RA10651'!B37</f>
        <v>0</v>
      </c>
      <c r="C36" s="247">
        <f>'[2]CONT-RA10651'!E37</f>
        <v>0</v>
      </c>
      <c r="D36" s="247">
        <f>'[2]CONT-RA10651'!H37</f>
        <v>0</v>
      </c>
      <c r="E36" s="247">
        <f>'[2]CONT-RA10651'!K37</f>
        <v>0</v>
      </c>
      <c r="F36" s="247">
        <f>'[2]CONT-RA10651'!N37</f>
        <v>0</v>
      </c>
      <c r="G36" s="247">
        <f>'[2]CONT-RA10651'!O37</f>
        <v>0</v>
      </c>
      <c r="H36" s="247">
        <f>'[2]CONT-RA10651'!R37</f>
        <v>0</v>
      </c>
      <c r="I36" s="247">
        <f>'[2]CONT-RA10651'!S37</f>
        <v>0</v>
      </c>
      <c r="K36" s="247">
        <f>'[2]CONT-RA10651'!X37</f>
        <v>0</v>
      </c>
      <c r="L36" s="247">
        <f t="shared" si="7"/>
        <v>0</v>
      </c>
      <c r="M36" s="247">
        <f t="shared" si="1"/>
        <v>0</v>
      </c>
    </row>
    <row r="37" spans="1:13" ht="20.100000000000001" hidden="1" customHeight="1" x14ac:dyDescent="0.2">
      <c r="A37" s="104" t="s">
        <v>126</v>
      </c>
      <c r="B37" s="74">
        <f>'[2]CONT-RA10651'!B38</f>
        <v>0</v>
      </c>
      <c r="C37" s="247">
        <f>'[2]CONT-RA10651'!E38</f>
        <v>0</v>
      </c>
      <c r="D37" s="247">
        <f>'[2]CONT-RA10651'!H38</f>
        <v>0</v>
      </c>
      <c r="E37" s="247">
        <f>'[2]CONT-RA10651'!K38</f>
        <v>0</v>
      </c>
      <c r="F37" s="247">
        <f>'[2]CONT-RA10651'!N38</f>
        <v>0</v>
      </c>
      <c r="G37" s="247">
        <f>'[2]CONT-RA10651'!O38</f>
        <v>0</v>
      </c>
      <c r="H37" s="247">
        <f>'[2]CONT-RA10651'!R38</f>
        <v>0</v>
      </c>
      <c r="I37" s="247">
        <f>'[2]CONT-RA10651'!S38</f>
        <v>0</v>
      </c>
      <c r="J37" s="247">
        <f>'[2]CONT-RA10651'!T38</f>
        <v>0</v>
      </c>
      <c r="K37" s="247">
        <f>'[2]CONT-RA10651'!AA38</f>
        <v>0</v>
      </c>
      <c r="L37" s="247">
        <f t="shared" si="7"/>
        <v>0</v>
      </c>
      <c r="M37" s="247">
        <f t="shared" si="1"/>
        <v>0</v>
      </c>
    </row>
    <row r="38" spans="1:13" ht="20.100000000000001" customHeight="1" x14ac:dyDescent="0.2">
      <c r="A38" s="104" t="s">
        <v>127</v>
      </c>
      <c r="B38" s="74">
        <f>'[2]CONT-RA10651'!B39</f>
        <v>0</v>
      </c>
      <c r="C38" s="247">
        <f>'[2]CONT-RA10651'!E39</f>
        <v>0</v>
      </c>
      <c r="D38" s="247">
        <f>'[2]CONT-RA10651'!H39</f>
        <v>0</v>
      </c>
      <c r="E38" s="247">
        <f>'[2]CONT-RA10651'!K39</f>
        <v>0</v>
      </c>
      <c r="F38" s="247">
        <f>'[2]CONT-RA10651'!N39</f>
        <v>7546</v>
      </c>
      <c r="G38" s="247">
        <f>'[2]CONT-RA10651'!O39</f>
        <v>0</v>
      </c>
      <c r="H38" s="247">
        <f>'[2]CONT-RA10651'!R39</f>
        <v>0</v>
      </c>
      <c r="I38" s="247">
        <f>'[2]CONT-RA10651'!S39</f>
        <v>0</v>
      </c>
      <c r="K38" s="247">
        <f>'[2]CONT-RA10651'!AA39</f>
        <v>0</v>
      </c>
      <c r="L38" s="247">
        <f t="shared" si="7"/>
        <v>7546</v>
      </c>
      <c r="M38" s="247">
        <f t="shared" si="1"/>
        <v>7546</v>
      </c>
    </row>
    <row r="39" spans="1:13" ht="20.100000000000001" hidden="1" customHeight="1" x14ac:dyDescent="0.2">
      <c r="A39" s="104" t="s">
        <v>151</v>
      </c>
      <c r="B39" s="74">
        <f>'[2]CONT-RA10651'!B40</f>
        <v>0</v>
      </c>
      <c r="C39" s="247">
        <f>'[2]CONT-RA10651'!E40</f>
        <v>0</v>
      </c>
      <c r="D39" s="247">
        <f>'[2]CONT-RA10651'!H40</f>
        <v>0</v>
      </c>
      <c r="E39" s="247">
        <f>'[2]CONT-RA10651'!K40</f>
        <v>0</v>
      </c>
      <c r="F39" s="247">
        <f>'[2]CONT-RA10651'!N40</f>
        <v>0</v>
      </c>
      <c r="G39" s="247">
        <f>'[2]CONT-RA10651'!O40</f>
        <v>0</v>
      </c>
      <c r="H39" s="247">
        <f>'[2]CONT-RA10651'!R40</f>
        <v>0</v>
      </c>
      <c r="I39" s="247">
        <f>'[2]CONT-RA10651'!S40</f>
        <v>0</v>
      </c>
      <c r="K39" s="247">
        <f>'[2]CONT-RA10651'!AA40</f>
        <v>0</v>
      </c>
      <c r="L39" s="247">
        <f t="shared" si="7"/>
        <v>0</v>
      </c>
      <c r="M39" s="247">
        <f t="shared" si="1"/>
        <v>0</v>
      </c>
    </row>
    <row r="40" spans="1:13" ht="20.100000000000001" hidden="1" customHeight="1" x14ac:dyDescent="0.2">
      <c r="A40" s="104" t="s">
        <v>128</v>
      </c>
      <c r="B40" s="74">
        <f>'[2]CONT-RA10651'!B41</f>
        <v>0</v>
      </c>
      <c r="C40" s="247">
        <f>'[2]CONT-RA10651'!E41</f>
        <v>0</v>
      </c>
      <c r="D40" s="247">
        <f>'[2]CONT-RA10651'!H41</f>
        <v>0</v>
      </c>
      <c r="E40" s="247">
        <f>'[2]CONT-RA10651'!K41</f>
        <v>0</v>
      </c>
      <c r="F40" s="247">
        <f>'[2]CONT-RA10651'!N41</f>
        <v>0</v>
      </c>
      <c r="G40" s="247">
        <f>'[2]CONT-RA10651'!O41</f>
        <v>0</v>
      </c>
      <c r="H40" s="247">
        <f>'[2]CONT-RA10651'!R41</f>
        <v>0</v>
      </c>
      <c r="I40" s="247">
        <f>'[2]CONT-RA10651'!S41</f>
        <v>0</v>
      </c>
      <c r="K40" s="247">
        <f>'[2]CONT-RA10651'!AA41</f>
        <v>0</v>
      </c>
      <c r="L40" s="247">
        <f t="shared" si="7"/>
        <v>0</v>
      </c>
      <c r="M40" s="247">
        <f t="shared" si="1"/>
        <v>0</v>
      </c>
    </row>
    <row r="41" spans="1:13" ht="20.100000000000001" hidden="1" customHeight="1" x14ac:dyDescent="0.2">
      <c r="A41" s="104" t="s">
        <v>129</v>
      </c>
      <c r="B41" s="74">
        <f>'[2]CONT-RA10651'!B42</f>
        <v>0</v>
      </c>
      <c r="C41" s="247">
        <f>'[2]CONT-RA10651'!E42</f>
        <v>0</v>
      </c>
      <c r="D41" s="247">
        <f>'[2]CONT-RA10651'!H42</f>
        <v>0</v>
      </c>
      <c r="E41" s="247">
        <f>'[2]CONT-RA10651'!K42</f>
        <v>0</v>
      </c>
      <c r="F41" s="247">
        <f>'[2]CONT-RA10651'!N42</f>
        <v>0</v>
      </c>
      <c r="G41" s="247">
        <f>'[2]CONT-RA10651'!O42</f>
        <v>0</v>
      </c>
      <c r="H41" s="247">
        <f>'[2]CONT-RA10651'!R42</f>
        <v>0</v>
      </c>
      <c r="I41" s="247">
        <f>'[2]CONT-RA10651'!S42</f>
        <v>0</v>
      </c>
      <c r="K41" s="247">
        <f>'[2]CONT-RA10651'!AA42</f>
        <v>0</v>
      </c>
      <c r="L41" s="247">
        <f t="shared" si="7"/>
        <v>0</v>
      </c>
      <c r="M41" s="247">
        <f t="shared" si="1"/>
        <v>0</v>
      </c>
    </row>
    <row r="42" spans="1:13" ht="20.100000000000001" hidden="1" customHeight="1" x14ac:dyDescent="0.2">
      <c r="A42" s="104" t="s">
        <v>130</v>
      </c>
      <c r="B42" s="74">
        <f>'[2]CONT-RA10651'!B43</f>
        <v>0</v>
      </c>
      <c r="C42" s="247">
        <f>'[2]CONT-RA10651'!E43</f>
        <v>0</v>
      </c>
      <c r="D42" s="247">
        <f>'[2]CONT-RA10651'!H43</f>
        <v>0</v>
      </c>
      <c r="E42" s="247">
        <f>'[2]CONT-RA10651'!K43</f>
        <v>0</v>
      </c>
      <c r="F42" s="247">
        <f>'[2]CONT-RA10651'!N43</f>
        <v>0</v>
      </c>
      <c r="G42" s="247">
        <f>'[2]CONT-RA10651'!O43</f>
        <v>0</v>
      </c>
      <c r="H42" s="247">
        <f>'[2]CONT-RA10651'!R43</f>
        <v>0</v>
      </c>
      <c r="I42" s="247">
        <f>'[2]CONT-RA10651'!S43</f>
        <v>0</v>
      </c>
      <c r="K42" s="247">
        <f>'[2]CONT-RA10651'!AA43</f>
        <v>0</v>
      </c>
      <c r="L42" s="247">
        <f t="shared" si="7"/>
        <v>0</v>
      </c>
      <c r="M42" s="247">
        <f t="shared" si="1"/>
        <v>0</v>
      </c>
    </row>
    <row r="43" spans="1:13" ht="20.100000000000001" hidden="1" customHeight="1" x14ac:dyDescent="0.2">
      <c r="A43" s="104" t="s">
        <v>131</v>
      </c>
      <c r="B43" s="74">
        <f>'[2]CONT-RA10651'!B44</f>
        <v>0</v>
      </c>
      <c r="C43" s="247">
        <f>'[2]CONT-RA10651'!E44</f>
        <v>0</v>
      </c>
      <c r="D43" s="247">
        <f>'[2]CONT-RA10651'!H44</f>
        <v>0</v>
      </c>
      <c r="E43" s="247">
        <f>'[2]CONT-RA10651'!K44</f>
        <v>0</v>
      </c>
      <c r="F43" s="247">
        <f>'[2]CONT-RA10651'!N44</f>
        <v>0</v>
      </c>
      <c r="G43" s="247">
        <f>'[2]CONT-RA10651'!O44</f>
        <v>0</v>
      </c>
      <c r="H43" s="247">
        <f>'[2]CONT-RA10651'!R44</f>
        <v>0</v>
      </c>
      <c r="I43" s="247">
        <f>'[2]CONT-RA10651'!S44</f>
        <v>0</v>
      </c>
      <c r="K43" s="247">
        <f>'[2]CONT-RA10651'!AA44</f>
        <v>0</v>
      </c>
      <c r="L43" s="247">
        <f t="shared" si="7"/>
        <v>0</v>
      </c>
      <c r="M43" s="247">
        <f t="shared" si="1"/>
        <v>0</v>
      </c>
    </row>
    <row r="44" spans="1:13" ht="20.100000000000001" hidden="1" customHeight="1" x14ac:dyDescent="0.2">
      <c r="A44" s="104" t="s">
        <v>132</v>
      </c>
      <c r="B44" s="74">
        <f>'[2]CONT-RA10651'!B45</f>
        <v>0</v>
      </c>
      <c r="C44" s="247">
        <f>'[2]CONT-RA10651'!E45</f>
        <v>0</v>
      </c>
      <c r="D44" s="247">
        <f>'[2]CONT-RA10651'!H45</f>
        <v>0</v>
      </c>
      <c r="E44" s="247">
        <f>'[2]CONT-RA10651'!K45</f>
        <v>0</v>
      </c>
      <c r="F44" s="247">
        <f>'[2]CONT-RA10651'!N45</f>
        <v>0</v>
      </c>
      <c r="G44" s="247">
        <f>'[2]CONT-RA10651'!O45</f>
        <v>0</v>
      </c>
      <c r="H44" s="247">
        <f>'[2]CONT-RA10651'!R45</f>
        <v>0</v>
      </c>
      <c r="I44" s="247">
        <f>'[2]CONT-RA10651'!S45</f>
        <v>0</v>
      </c>
      <c r="K44" s="247">
        <f>'[2]CONT-RA10651'!AA45</f>
        <v>0</v>
      </c>
      <c r="L44" s="247">
        <f t="shared" si="7"/>
        <v>0</v>
      </c>
      <c r="M44" s="247">
        <f t="shared" si="1"/>
        <v>0</v>
      </c>
    </row>
    <row r="45" spans="1:13" ht="20.100000000000001" hidden="1" customHeight="1" x14ac:dyDescent="0.2">
      <c r="A45" s="104" t="s">
        <v>133</v>
      </c>
      <c r="B45" s="74">
        <f>'[2]CONT-RA10651'!B46</f>
        <v>0</v>
      </c>
      <c r="C45" s="247">
        <f>'[2]CONT-RA10651'!E46</f>
        <v>0</v>
      </c>
      <c r="D45" s="247">
        <f>'[2]CONT-RA10651'!H46</f>
        <v>0</v>
      </c>
      <c r="E45" s="247">
        <f>'[2]CONT-RA10651'!K46</f>
        <v>0</v>
      </c>
      <c r="F45" s="247">
        <f>'[2]CONT-RA10651'!N46</f>
        <v>0</v>
      </c>
      <c r="G45" s="247">
        <f>'[2]CONT-RA10651'!O46</f>
        <v>0</v>
      </c>
      <c r="H45" s="247">
        <f>'[2]CONT-RA10651'!R46</f>
        <v>0</v>
      </c>
      <c r="I45" s="247">
        <f>'[2]CONT-RA10651'!S46</f>
        <v>0</v>
      </c>
      <c r="K45" s="247">
        <f>'[2]CONT-RA10651'!AA46</f>
        <v>0</v>
      </c>
      <c r="L45" s="247">
        <f t="shared" si="7"/>
        <v>0</v>
      </c>
      <c r="M45" s="247">
        <f t="shared" si="1"/>
        <v>0</v>
      </c>
    </row>
    <row r="46" spans="1:13" ht="20.100000000000001" hidden="1" customHeight="1" x14ac:dyDescent="0.2">
      <c r="A46" s="104" t="s">
        <v>134</v>
      </c>
      <c r="B46" s="74">
        <f>'[2]CONT-RA10651'!B47</f>
        <v>0</v>
      </c>
      <c r="C46" s="247">
        <f>'[2]CONT-RA10651'!E47</f>
        <v>0</v>
      </c>
      <c r="D46" s="247">
        <f>'[2]CONT-RA10651'!H47</f>
        <v>0</v>
      </c>
      <c r="E46" s="247">
        <f>'[2]CONT-RA10651'!K47</f>
        <v>0</v>
      </c>
      <c r="F46" s="247">
        <f>'[2]CONT-RA10651'!N47</f>
        <v>0</v>
      </c>
      <c r="G46" s="247">
        <f>'[2]CONT-RA10651'!O47</f>
        <v>0</v>
      </c>
      <c r="H46" s="247">
        <f>'[2]CONT-RA10651'!R47</f>
        <v>0</v>
      </c>
      <c r="I46" s="247">
        <f>'[2]CONT-RA10651'!S47</f>
        <v>0</v>
      </c>
      <c r="K46" s="247">
        <f>'[2]CONT-RA10651'!AA47</f>
        <v>0</v>
      </c>
      <c r="L46" s="247">
        <f t="shared" si="7"/>
        <v>0</v>
      </c>
      <c r="M46" s="247">
        <f t="shared" si="1"/>
        <v>0</v>
      </c>
    </row>
    <row r="47" spans="1:13" ht="20.100000000000001" hidden="1" customHeight="1" x14ac:dyDescent="0.2">
      <c r="A47" s="104"/>
      <c r="B47" s="74"/>
    </row>
    <row r="48" spans="1:13" ht="20.100000000000001" hidden="1" customHeight="1" x14ac:dyDescent="0.2">
      <c r="A48" s="104" t="s">
        <v>135</v>
      </c>
      <c r="B48" s="272">
        <f>SUM(B49:B52)+SUM(B55:B67)+SUM(B72:B88)</f>
        <v>0</v>
      </c>
      <c r="C48" s="272">
        <f t="shared" ref="C48:M48" si="8">SUM(C49:C52)+SUM(C55:C67)+SUM(C72:C88)</f>
        <v>0</v>
      </c>
      <c r="D48" s="272">
        <f t="shared" si="8"/>
        <v>0</v>
      </c>
      <c r="E48" s="272">
        <f t="shared" si="8"/>
        <v>0</v>
      </c>
      <c r="F48" s="272">
        <f t="shared" si="8"/>
        <v>0</v>
      </c>
      <c r="G48" s="272">
        <f t="shared" si="8"/>
        <v>0</v>
      </c>
      <c r="H48" s="272">
        <f t="shared" si="8"/>
        <v>0</v>
      </c>
      <c r="I48" s="272">
        <f t="shared" si="8"/>
        <v>0</v>
      </c>
      <c r="J48" s="272"/>
      <c r="K48" s="272">
        <f t="shared" si="8"/>
        <v>0</v>
      </c>
      <c r="L48" s="272">
        <f t="shared" si="8"/>
        <v>0</v>
      </c>
      <c r="M48" s="272">
        <f t="shared" si="8"/>
        <v>0</v>
      </c>
    </row>
    <row r="49" spans="1:13" ht="20.100000000000001" hidden="1" customHeight="1" x14ac:dyDescent="0.2">
      <c r="A49" s="104" t="s">
        <v>53</v>
      </c>
      <c r="B49" s="74">
        <f>'[2]CONT-RA10651'!B50</f>
        <v>0</v>
      </c>
      <c r="C49" s="247">
        <f>'[2]CONT-RA10651'!E50</f>
        <v>0</v>
      </c>
      <c r="D49" s="247">
        <f>'[2]CONT-RA10651'!H50</f>
        <v>0</v>
      </c>
      <c r="E49" s="247">
        <f>'[2]CONT-RA10651'!K50</f>
        <v>0</v>
      </c>
      <c r="F49" s="247">
        <f>'[2]CONT-RA10651'!N50</f>
        <v>0</v>
      </c>
      <c r="G49" s="247">
        <f>'[2]CONT-RA10651'!O50</f>
        <v>0</v>
      </c>
      <c r="H49" s="247">
        <f>'[2]CONT-RA10651'!R50</f>
        <v>0</v>
      </c>
      <c r="I49" s="247">
        <f>'[2]CONT-RA10651'!S50</f>
        <v>0</v>
      </c>
      <c r="K49" s="247">
        <f>'[2]CONT-RA10651'!AA50</f>
        <v>0</v>
      </c>
      <c r="L49" s="247">
        <f>SUM(C49:K49)</f>
        <v>0</v>
      </c>
      <c r="M49" s="247">
        <f t="shared" ref="M49:M60" si="9">L49+B49</f>
        <v>0</v>
      </c>
    </row>
    <row r="50" spans="1:13" ht="20.100000000000001" hidden="1" customHeight="1" x14ac:dyDescent="0.2">
      <c r="A50" s="104" t="s">
        <v>54</v>
      </c>
      <c r="B50" s="74">
        <f>'[2]CONT-RA10651'!B51</f>
        <v>0</v>
      </c>
      <c r="C50" s="247">
        <f>'[2]CONT-RA10651'!E51</f>
        <v>0</v>
      </c>
      <c r="D50" s="247">
        <f>'[2]CONT-RA10651'!H51</f>
        <v>0</v>
      </c>
      <c r="E50" s="247">
        <f>'[2]CONT-RA10651'!K51</f>
        <v>0</v>
      </c>
      <c r="F50" s="247">
        <f>'[2]CONT-RA10651'!N51</f>
        <v>0</v>
      </c>
      <c r="G50" s="247">
        <f>'[2]CONT-RA10651'!O51</f>
        <v>0</v>
      </c>
      <c r="H50" s="247">
        <f>'[2]CONT-RA10651'!R51</f>
        <v>0</v>
      </c>
      <c r="I50" s="247">
        <f>'[2]CONT-RA10651'!S51</f>
        <v>0</v>
      </c>
      <c r="K50" s="247">
        <f>'[2]CONT-RA10651'!AA51</f>
        <v>0</v>
      </c>
      <c r="L50" s="247">
        <f>SUM(C50:K50)</f>
        <v>0</v>
      </c>
      <c r="M50" s="247">
        <f t="shared" si="9"/>
        <v>0</v>
      </c>
    </row>
    <row r="51" spans="1:13" ht="20.100000000000001" hidden="1" customHeight="1" x14ac:dyDescent="0.2">
      <c r="A51" s="104" t="s">
        <v>55</v>
      </c>
      <c r="B51" s="74">
        <f>'[2]CONT-RA10651'!B52</f>
        <v>0</v>
      </c>
      <c r="C51" s="247">
        <f>'[2]CONT-RA10651'!E52</f>
        <v>0</v>
      </c>
      <c r="D51" s="247">
        <f>'[2]CONT-RA10651'!H52</f>
        <v>0</v>
      </c>
      <c r="E51" s="247">
        <f>'[2]CONT-RA10651'!K52</f>
        <v>0</v>
      </c>
      <c r="F51" s="247">
        <f>'[2]CONT-RA10651'!N52</f>
        <v>0</v>
      </c>
      <c r="G51" s="247">
        <f>'[2]CONT-RA10651'!O52</f>
        <v>0</v>
      </c>
      <c r="H51" s="247">
        <f>'[2]CONT-RA10651'!R52</f>
        <v>0</v>
      </c>
      <c r="I51" s="247">
        <f>'[2]CONT-RA10651'!S52</f>
        <v>0</v>
      </c>
      <c r="K51" s="247">
        <f>'[2]CONT-RA10651'!AA52</f>
        <v>0</v>
      </c>
      <c r="L51" s="247">
        <f>SUM(C51:K51)</f>
        <v>0</v>
      </c>
      <c r="M51" s="247">
        <f t="shared" si="9"/>
        <v>0</v>
      </c>
    </row>
    <row r="52" spans="1:13" ht="20.100000000000001" hidden="1" customHeight="1" x14ac:dyDescent="0.2">
      <c r="A52" s="104" t="s">
        <v>56</v>
      </c>
      <c r="B52" s="247">
        <f t="shared" ref="B52:L52" si="10">+B53+B54</f>
        <v>0</v>
      </c>
      <c r="C52" s="247">
        <f t="shared" si="10"/>
        <v>0</v>
      </c>
      <c r="D52" s="247">
        <f t="shared" si="10"/>
        <v>0</v>
      </c>
      <c r="E52" s="247">
        <f t="shared" si="10"/>
        <v>0</v>
      </c>
      <c r="F52" s="247">
        <f t="shared" si="10"/>
        <v>0</v>
      </c>
      <c r="G52" s="247">
        <f t="shared" si="10"/>
        <v>0</v>
      </c>
      <c r="H52" s="247">
        <f t="shared" si="10"/>
        <v>0</v>
      </c>
      <c r="I52" s="247">
        <f t="shared" si="10"/>
        <v>0</v>
      </c>
      <c r="K52" s="247">
        <f t="shared" si="10"/>
        <v>0</v>
      </c>
      <c r="L52" s="247">
        <f t="shared" si="10"/>
        <v>0</v>
      </c>
      <c r="M52" s="247">
        <f t="shared" si="9"/>
        <v>0</v>
      </c>
    </row>
    <row r="53" spans="1:13" ht="20.100000000000001" hidden="1" customHeight="1" x14ac:dyDescent="0.2">
      <c r="A53" s="104" t="s">
        <v>136</v>
      </c>
      <c r="B53" s="74">
        <f>'[2]CONT-RA10651'!B54</f>
        <v>0</v>
      </c>
      <c r="C53" s="247">
        <f>'[2]CONT-RA10651'!E54</f>
        <v>0</v>
      </c>
      <c r="D53" s="247">
        <f>'[2]CONT-RA10651'!H54</f>
        <v>0</v>
      </c>
      <c r="E53" s="247">
        <f>'[2]CONT-RA10651'!K54</f>
        <v>0</v>
      </c>
      <c r="F53" s="247">
        <f>'[2]CONT-RA10651'!N54</f>
        <v>0</v>
      </c>
      <c r="G53" s="247">
        <f>'[2]CONT-RA10651'!O54</f>
        <v>0</v>
      </c>
      <c r="H53" s="247">
        <f>'[2]CONT-RA10651'!R54</f>
        <v>0</v>
      </c>
      <c r="I53" s="247">
        <f>'[2]CONT-RA10651'!S54</f>
        <v>0</v>
      </c>
      <c r="K53" s="247">
        <f>'[2]CONT-RA10651'!AA54</f>
        <v>0</v>
      </c>
      <c r="L53" s="247">
        <f t="shared" ref="L53:L66" si="11">SUM(C53:K53)</f>
        <v>0</v>
      </c>
      <c r="M53" s="247">
        <f t="shared" si="9"/>
        <v>0</v>
      </c>
    </row>
    <row r="54" spans="1:13" ht="20.100000000000001" hidden="1" customHeight="1" x14ac:dyDescent="0.2">
      <c r="A54" s="104" t="s">
        <v>137</v>
      </c>
      <c r="B54" s="74">
        <f>'[2]CONT-RA10651'!B55</f>
        <v>0</v>
      </c>
      <c r="C54" s="247">
        <f>'[2]CONT-RA10651'!E55</f>
        <v>0</v>
      </c>
      <c r="D54" s="247">
        <f>'[2]CONT-RA10651'!H55</f>
        <v>0</v>
      </c>
      <c r="E54" s="247">
        <f>'[2]CONT-RA10651'!K55</f>
        <v>0</v>
      </c>
      <c r="F54" s="247">
        <f>'[2]CONT-RA10651'!N55</f>
        <v>0</v>
      </c>
      <c r="G54" s="247">
        <f>'[2]CONT-RA10651'!O55</f>
        <v>0</v>
      </c>
      <c r="H54" s="247">
        <f>'[2]CONT-RA10651'!R55</f>
        <v>0</v>
      </c>
      <c r="I54" s="247">
        <f>'[2]CONT-RA10651'!S55</f>
        <v>0</v>
      </c>
      <c r="K54" s="247">
        <f>'[2]CONT-RA10651'!AA55</f>
        <v>0</v>
      </c>
      <c r="L54" s="247">
        <f t="shared" si="11"/>
        <v>0</v>
      </c>
      <c r="M54" s="247">
        <f t="shared" si="9"/>
        <v>0</v>
      </c>
    </row>
    <row r="55" spans="1:13" ht="20.100000000000001" hidden="1" customHeight="1" x14ac:dyDescent="0.2">
      <c r="A55" s="104" t="s">
        <v>59</v>
      </c>
      <c r="B55" s="74">
        <f>'[2]CONT-RA10651'!B56</f>
        <v>0</v>
      </c>
      <c r="C55" s="247">
        <f>'[2]CONT-RA10651'!E56</f>
        <v>0</v>
      </c>
      <c r="D55" s="247">
        <f>'[2]CONT-RA10651'!H56</f>
        <v>0</v>
      </c>
      <c r="E55" s="247">
        <f>'[2]CONT-RA10651'!K56</f>
        <v>0</v>
      </c>
      <c r="F55" s="247">
        <f>'[2]CONT-RA10651'!N56</f>
        <v>0</v>
      </c>
      <c r="G55" s="247">
        <f>'[2]CONT-RA10651'!O56</f>
        <v>0</v>
      </c>
      <c r="H55" s="247">
        <f>'[2]CONT-RA10651'!R56</f>
        <v>0</v>
      </c>
      <c r="I55" s="247">
        <f>'[2]CONT-RA10651'!S56</f>
        <v>0</v>
      </c>
      <c r="K55" s="247">
        <f>'[2]CONT-RA10651'!AA56</f>
        <v>0</v>
      </c>
      <c r="L55" s="247">
        <f t="shared" si="11"/>
        <v>0</v>
      </c>
      <c r="M55" s="247">
        <f t="shared" si="9"/>
        <v>0</v>
      </c>
    </row>
    <row r="56" spans="1:13" ht="20.100000000000001" hidden="1" customHeight="1" x14ac:dyDescent="0.2">
      <c r="A56" s="104" t="s">
        <v>60</v>
      </c>
      <c r="B56" s="74">
        <f>'[2]CONT-RA10651'!B57</f>
        <v>0</v>
      </c>
      <c r="C56" s="247">
        <f>'[2]CONT-RA10651'!E57</f>
        <v>0</v>
      </c>
      <c r="D56" s="247">
        <f>'[2]CONT-RA10651'!H57</f>
        <v>0</v>
      </c>
      <c r="E56" s="247">
        <f>'[2]CONT-RA10651'!K57</f>
        <v>0</v>
      </c>
      <c r="F56" s="247">
        <f>'[2]CONT-RA10651'!N57</f>
        <v>0</v>
      </c>
      <c r="G56" s="247">
        <f>'[2]CONT-RA10651'!O57</f>
        <v>0</v>
      </c>
      <c r="H56" s="247">
        <f>'[2]CONT-RA10651'!R57</f>
        <v>0</v>
      </c>
      <c r="I56" s="247">
        <f>'[2]CONT-RA10651'!S57</f>
        <v>0</v>
      </c>
      <c r="K56" s="247">
        <f>'[2]CONT-RA10651'!AA57</f>
        <v>0</v>
      </c>
      <c r="L56" s="247">
        <f t="shared" si="11"/>
        <v>0</v>
      </c>
      <c r="M56" s="247">
        <f t="shared" si="9"/>
        <v>0</v>
      </c>
    </row>
    <row r="57" spans="1:13" ht="20.100000000000001" hidden="1" customHeight="1" x14ac:dyDescent="0.2">
      <c r="A57" s="104" t="s">
        <v>61</v>
      </c>
      <c r="B57" s="74">
        <f>'[2]CONT-RA10651'!B58</f>
        <v>0</v>
      </c>
      <c r="C57" s="247">
        <f>'[2]CONT-RA10651'!E58</f>
        <v>0</v>
      </c>
      <c r="D57" s="247">
        <f>'[2]CONT-RA10651'!H58</f>
        <v>0</v>
      </c>
      <c r="E57" s="247">
        <f>'[2]CONT-RA10651'!K58</f>
        <v>0</v>
      </c>
      <c r="F57" s="247">
        <f>'[2]CONT-RA10651'!N58</f>
        <v>0</v>
      </c>
      <c r="G57" s="247">
        <f>'[2]CONT-RA10651'!O58</f>
        <v>0</v>
      </c>
      <c r="H57" s="247">
        <f>'[2]CONT-RA10651'!R58</f>
        <v>0</v>
      </c>
      <c r="I57" s="247">
        <f>'[2]CONT-RA10651'!S58</f>
        <v>0</v>
      </c>
      <c r="K57" s="247">
        <f>'[2]CONT-RA10651'!AA58</f>
        <v>0</v>
      </c>
      <c r="L57" s="247">
        <f t="shared" si="11"/>
        <v>0</v>
      </c>
      <c r="M57" s="247">
        <f t="shared" si="9"/>
        <v>0</v>
      </c>
    </row>
    <row r="58" spans="1:13" ht="20.100000000000001" hidden="1" customHeight="1" x14ac:dyDescent="0.2">
      <c r="A58" s="104" t="s">
        <v>62</v>
      </c>
      <c r="B58" s="74">
        <f>'[2]CONT-RA10651'!B59</f>
        <v>0</v>
      </c>
      <c r="C58" s="247">
        <f>'[2]CONT-RA10651'!E59</f>
        <v>0</v>
      </c>
      <c r="D58" s="247">
        <f>'[2]CONT-RA10651'!H59</f>
        <v>0</v>
      </c>
      <c r="E58" s="247">
        <f>'[2]CONT-RA10651'!K59</f>
        <v>0</v>
      </c>
      <c r="F58" s="247">
        <f>'[2]CONT-RA10651'!N59</f>
        <v>0</v>
      </c>
      <c r="G58" s="247">
        <f>'[2]CONT-RA10651'!O59</f>
        <v>0</v>
      </c>
      <c r="H58" s="247">
        <f>'[2]CONT-RA10651'!R59</f>
        <v>0</v>
      </c>
      <c r="I58" s="247">
        <f>'[2]CONT-RA10651'!S59</f>
        <v>0</v>
      </c>
      <c r="K58" s="247">
        <f>'[2]CONT-RA10651'!AA59</f>
        <v>0</v>
      </c>
      <c r="L58" s="247">
        <f t="shared" si="11"/>
        <v>0</v>
      </c>
      <c r="M58" s="247">
        <f t="shared" si="9"/>
        <v>0</v>
      </c>
    </row>
    <row r="59" spans="1:13" ht="20.100000000000001" hidden="1" customHeight="1" x14ac:dyDescent="0.2">
      <c r="A59" s="104" t="s">
        <v>210</v>
      </c>
      <c r="B59" s="74"/>
    </row>
    <row r="60" spans="1:13" ht="20.100000000000001" hidden="1" customHeight="1" x14ac:dyDescent="0.2">
      <c r="A60" s="104" t="s">
        <v>63</v>
      </c>
      <c r="B60" s="74">
        <f>'[2]CONT-RA10651'!B61</f>
        <v>0</v>
      </c>
      <c r="C60" s="247">
        <f>'[2]CONT-RA10651'!E61</f>
        <v>0</v>
      </c>
      <c r="D60" s="247">
        <f>'[2]CONT-RA10651'!H61</f>
        <v>0</v>
      </c>
      <c r="E60" s="247">
        <f>'[2]CONT-RA10651'!K61</f>
        <v>0</v>
      </c>
      <c r="F60" s="247">
        <f>'[2]CONT-RA10651'!N61</f>
        <v>0</v>
      </c>
      <c r="G60" s="247">
        <f>'[2]CONT-RA10651'!O61</f>
        <v>0</v>
      </c>
      <c r="H60" s="247">
        <f>'[2]CONT-RA10651'!R61</f>
        <v>0</v>
      </c>
      <c r="I60" s="247">
        <f>'[2]CONT-RA10651'!S61</f>
        <v>0</v>
      </c>
      <c r="K60" s="247">
        <f>'[2]CONT-RA10651'!AA61</f>
        <v>0</v>
      </c>
      <c r="L60" s="247">
        <f t="shared" si="11"/>
        <v>0</v>
      </c>
      <c r="M60" s="247">
        <f t="shared" si="9"/>
        <v>0</v>
      </c>
    </row>
    <row r="61" spans="1:13" ht="20.100000000000001" hidden="1" customHeight="1" x14ac:dyDescent="0.2">
      <c r="A61" s="104" t="s">
        <v>174</v>
      </c>
      <c r="B61" s="74">
        <f>'[2]CONT-RA10651'!B62</f>
        <v>0</v>
      </c>
      <c r="C61" s="247">
        <f>'[2]CONT-RA10651'!E62</f>
        <v>0</v>
      </c>
      <c r="D61" s="247">
        <f>'[2]CONT-RA10651'!H62</f>
        <v>0</v>
      </c>
      <c r="E61" s="247">
        <f>'[2]CONT-RA10651'!K62</f>
        <v>0</v>
      </c>
      <c r="F61" s="247">
        <f>'[2]CONT-RA10651'!N62</f>
        <v>0</v>
      </c>
      <c r="G61" s="247">
        <f>'[2]CONT-RA10651'!O62</f>
        <v>0</v>
      </c>
      <c r="H61" s="247">
        <f>'[2]CONT-RA10651'!R62</f>
        <v>0</v>
      </c>
      <c r="I61" s="247">
        <f>'[2]CONT-RA10651'!S62</f>
        <v>0</v>
      </c>
      <c r="K61" s="247">
        <f>'[2]CONT-RA10651'!AA62</f>
        <v>0</v>
      </c>
      <c r="L61" s="247">
        <f t="shared" si="11"/>
        <v>0</v>
      </c>
      <c r="M61" s="247">
        <f>L61+B61</f>
        <v>0</v>
      </c>
    </row>
    <row r="62" spans="1:13" ht="20.100000000000001" hidden="1" customHeight="1" x14ac:dyDescent="0.2">
      <c r="A62" s="104" t="s">
        <v>64</v>
      </c>
      <c r="B62" s="74">
        <f>'[2]CONT-RA10651'!B63</f>
        <v>0</v>
      </c>
      <c r="C62" s="247">
        <f>'[2]CONT-RA10651'!E63</f>
        <v>0</v>
      </c>
      <c r="D62" s="247">
        <f>'[2]CONT-RA10651'!H63</f>
        <v>0</v>
      </c>
      <c r="E62" s="247">
        <f>'[2]CONT-RA10651'!K63</f>
        <v>0</v>
      </c>
      <c r="F62" s="247">
        <f>'[2]CONT-RA10651'!N63</f>
        <v>0</v>
      </c>
      <c r="G62" s="247">
        <f>'[2]CONT-RA10651'!O63</f>
        <v>0</v>
      </c>
      <c r="H62" s="247">
        <f>'[2]CONT-RA10651'!R63</f>
        <v>0</v>
      </c>
      <c r="I62" s="247">
        <f>'[2]CONT-RA10651'!S63</f>
        <v>0</v>
      </c>
      <c r="K62" s="247">
        <f>'[2]CONT-RA10651'!AA63</f>
        <v>0</v>
      </c>
      <c r="L62" s="247">
        <f t="shared" si="11"/>
        <v>0</v>
      </c>
      <c r="M62" s="247">
        <f t="shared" ref="M62:M87" si="12">L62+B62</f>
        <v>0</v>
      </c>
    </row>
    <row r="63" spans="1:13" ht="20.100000000000001" hidden="1" customHeight="1" x14ac:dyDescent="0.2">
      <c r="A63" s="104" t="s">
        <v>65</v>
      </c>
      <c r="B63" s="74">
        <f>'[2]CONT-RA10651'!B64</f>
        <v>0</v>
      </c>
      <c r="C63" s="247">
        <f>'[2]CONT-RA10651'!E64</f>
        <v>0</v>
      </c>
      <c r="D63" s="247">
        <f>'[2]CONT-RA10651'!H64</f>
        <v>0</v>
      </c>
      <c r="E63" s="247">
        <f>'[2]CONT-RA10651'!K64</f>
        <v>0</v>
      </c>
      <c r="F63" s="247">
        <f>'[2]CONT-RA10651'!N64</f>
        <v>0</v>
      </c>
      <c r="G63" s="247">
        <f>'[2]CONT-RA10651'!O64</f>
        <v>0</v>
      </c>
      <c r="H63" s="247">
        <f>'[2]CONT-RA10651'!R64</f>
        <v>0</v>
      </c>
      <c r="I63" s="247">
        <f>'[2]CONT-RA10651'!S64</f>
        <v>0</v>
      </c>
      <c r="K63" s="247">
        <f>'[2]CONT-RA10651'!AA64</f>
        <v>0</v>
      </c>
      <c r="L63" s="247">
        <f t="shared" si="11"/>
        <v>0</v>
      </c>
      <c r="M63" s="247">
        <f t="shared" si="12"/>
        <v>0</v>
      </c>
    </row>
    <row r="64" spans="1:13" ht="20.100000000000001" hidden="1" customHeight="1" x14ac:dyDescent="0.2">
      <c r="A64" s="104" t="s">
        <v>66</v>
      </c>
      <c r="B64" s="74">
        <f>'[2]CONT-RA10651'!B65</f>
        <v>0</v>
      </c>
      <c r="C64" s="247">
        <f>'[2]CONT-RA10651'!E65</f>
        <v>0</v>
      </c>
      <c r="D64" s="247">
        <f>'[2]CONT-RA10651'!H65</f>
        <v>0</v>
      </c>
      <c r="E64" s="247">
        <f>'[2]CONT-RA10651'!K65</f>
        <v>0</v>
      </c>
      <c r="F64" s="247">
        <f>'[2]CONT-RA10651'!N65</f>
        <v>0</v>
      </c>
      <c r="G64" s="247">
        <f>'[2]CONT-RA10651'!O65</f>
        <v>0</v>
      </c>
      <c r="H64" s="247">
        <f>'[2]CONT-RA10651'!R65</f>
        <v>0</v>
      </c>
      <c r="I64" s="247">
        <f>'[2]CONT-RA10651'!S65</f>
        <v>0</v>
      </c>
      <c r="K64" s="247">
        <f>'[2]CONT-RA10651'!AA65</f>
        <v>0</v>
      </c>
      <c r="L64" s="247">
        <f t="shared" si="11"/>
        <v>0</v>
      </c>
      <c r="M64" s="247">
        <f t="shared" si="12"/>
        <v>0</v>
      </c>
    </row>
    <row r="65" spans="1:13" ht="20.100000000000001" hidden="1" customHeight="1" x14ac:dyDescent="0.2">
      <c r="A65" s="104" t="s">
        <v>67</v>
      </c>
      <c r="B65" s="74">
        <f>'[2]CONT-RA10651'!B66</f>
        <v>0</v>
      </c>
      <c r="C65" s="247">
        <f>'[2]CONT-RA10651'!E66</f>
        <v>0</v>
      </c>
      <c r="D65" s="247">
        <f>'[2]CONT-RA10651'!H66</f>
        <v>0</v>
      </c>
      <c r="E65" s="247">
        <f>'[2]CONT-RA10651'!K66</f>
        <v>0</v>
      </c>
      <c r="F65" s="247">
        <f>'[2]CONT-RA10651'!N66</f>
        <v>0</v>
      </c>
      <c r="G65" s="247">
        <f>'[2]CONT-RA10651'!O66</f>
        <v>0</v>
      </c>
      <c r="H65" s="247">
        <f>'[2]CONT-RA10651'!R66</f>
        <v>0</v>
      </c>
      <c r="I65" s="247">
        <f>'[2]CONT-RA10651'!S66</f>
        <v>0</v>
      </c>
      <c r="K65" s="247">
        <f>'[2]CONT-RA10651'!AA66</f>
        <v>0</v>
      </c>
      <c r="L65" s="247">
        <f t="shared" si="11"/>
        <v>0</v>
      </c>
      <c r="M65" s="247">
        <f t="shared" si="12"/>
        <v>0</v>
      </c>
    </row>
    <row r="66" spans="1:13" ht="20.100000000000001" hidden="1" customHeight="1" x14ac:dyDescent="0.2">
      <c r="A66" s="104" t="s">
        <v>68</v>
      </c>
      <c r="B66" s="74">
        <f>'[2]CONT-RA10651'!B67</f>
        <v>0</v>
      </c>
      <c r="C66" s="247">
        <f>'[2]CONT-RA10651'!E67</f>
        <v>0</v>
      </c>
      <c r="D66" s="247">
        <f>'[2]CONT-RA10651'!H67</f>
        <v>0</v>
      </c>
      <c r="E66" s="247">
        <f>'[2]CONT-RA10651'!K67</f>
        <v>0</v>
      </c>
      <c r="F66" s="247">
        <f>'[2]CONT-RA10651'!N67</f>
        <v>0</v>
      </c>
      <c r="G66" s="247">
        <f>'[2]CONT-RA10651'!O67</f>
        <v>0</v>
      </c>
      <c r="H66" s="247">
        <f>'[2]CONT-RA10651'!R67</f>
        <v>0</v>
      </c>
      <c r="I66" s="247">
        <f>'[2]CONT-RA10651'!S67</f>
        <v>0</v>
      </c>
      <c r="K66" s="247">
        <f>'[2]CONT-RA10651'!AA67</f>
        <v>0</v>
      </c>
      <c r="L66" s="247">
        <f t="shared" si="11"/>
        <v>0</v>
      </c>
      <c r="M66" s="247">
        <f t="shared" si="12"/>
        <v>0</v>
      </c>
    </row>
    <row r="67" spans="1:13" ht="20.100000000000001" hidden="1" customHeight="1" x14ac:dyDescent="0.2">
      <c r="A67" s="12" t="s">
        <v>69</v>
      </c>
      <c r="B67" s="77">
        <f t="shared" ref="B67:L67" si="13">SUM(B68:B71)</f>
        <v>0</v>
      </c>
      <c r="C67" s="272">
        <f t="shared" si="13"/>
        <v>0</v>
      </c>
      <c r="D67" s="272">
        <f t="shared" si="13"/>
        <v>0</v>
      </c>
      <c r="E67" s="272">
        <f t="shared" si="13"/>
        <v>0</v>
      </c>
      <c r="F67" s="272">
        <f t="shared" si="13"/>
        <v>0</v>
      </c>
      <c r="G67" s="272">
        <f t="shared" si="13"/>
        <v>0</v>
      </c>
      <c r="H67" s="272">
        <f t="shared" si="13"/>
        <v>0</v>
      </c>
      <c r="I67" s="272">
        <f t="shared" si="13"/>
        <v>0</v>
      </c>
      <c r="J67" s="272"/>
      <c r="K67" s="272">
        <f t="shared" si="13"/>
        <v>0</v>
      </c>
      <c r="L67" s="272">
        <f t="shared" si="13"/>
        <v>0</v>
      </c>
      <c r="M67" s="272">
        <f t="shared" si="12"/>
        <v>0</v>
      </c>
    </row>
    <row r="68" spans="1:13" ht="20.100000000000001" hidden="1" customHeight="1" x14ac:dyDescent="0.2">
      <c r="A68" s="12" t="s">
        <v>70</v>
      </c>
      <c r="B68" s="74">
        <f>'[2]CONT-RA10651'!B69</f>
        <v>0</v>
      </c>
      <c r="C68" s="247">
        <f>'[2]CONT-RA10651'!E69</f>
        <v>0</v>
      </c>
      <c r="D68" s="247">
        <f>'[2]CONT-RA10651'!H69</f>
        <v>0</v>
      </c>
      <c r="E68" s="247">
        <f>'[2]CONT-RA10651'!K69</f>
        <v>0</v>
      </c>
      <c r="F68" s="247">
        <f>'[2]CONT-RA10651'!N69</f>
        <v>0</v>
      </c>
      <c r="G68" s="247">
        <f>'[2]CONT-RA10651'!O69</f>
        <v>0</v>
      </c>
      <c r="H68" s="247">
        <f>'[2]CONT-RA10651'!R69</f>
        <v>0</v>
      </c>
      <c r="I68" s="247">
        <f>'[2]CONT-RA10651'!S69</f>
        <v>0</v>
      </c>
      <c r="K68" s="247">
        <f>'[2]CONT-RA10651'!AA69</f>
        <v>0</v>
      </c>
      <c r="L68" s="247">
        <f>SUM(C68:K68)</f>
        <v>0</v>
      </c>
      <c r="M68" s="247">
        <f t="shared" si="12"/>
        <v>0</v>
      </c>
    </row>
    <row r="69" spans="1:13" ht="20.100000000000001" hidden="1" customHeight="1" x14ac:dyDescent="0.2">
      <c r="A69" s="12" t="s">
        <v>71</v>
      </c>
      <c r="B69" s="74">
        <f>'[2]CONT-RA10651'!B70</f>
        <v>0</v>
      </c>
      <c r="C69" s="247">
        <f>'[2]CONT-RA10651'!E70</f>
        <v>0</v>
      </c>
      <c r="D69" s="247">
        <f>'[2]CONT-RA10651'!H70</f>
        <v>0</v>
      </c>
      <c r="E69" s="247">
        <f>'[2]CONT-RA10651'!K70</f>
        <v>0</v>
      </c>
      <c r="F69" s="247">
        <f>'[2]CONT-RA10651'!N70</f>
        <v>0</v>
      </c>
      <c r="G69" s="247">
        <f>'[2]CONT-RA10651'!O70</f>
        <v>0</v>
      </c>
      <c r="H69" s="247">
        <f>'[2]CONT-RA10651'!R70</f>
        <v>0</v>
      </c>
      <c r="I69" s="247">
        <f>'[2]CONT-RA10651'!S70</f>
        <v>0</v>
      </c>
      <c r="K69" s="247">
        <f>'[2]CONT-RA10651'!AA70</f>
        <v>0</v>
      </c>
      <c r="L69" s="247">
        <f>SUM(C69:K69)</f>
        <v>0</v>
      </c>
      <c r="M69" s="247">
        <f t="shared" si="12"/>
        <v>0</v>
      </c>
    </row>
    <row r="70" spans="1:13" ht="20.100000000000001" hidden="1" customHeight="1" x14ac:dyDescent="0.2">
      <c r="A70" s="12" t="s">
        <v>72</v>
      </c>
      <c r="B70" s="74">
        <f>'[2]CONT-RA10651'!B71</f>
        <v>0</v>
      </c>
      <c r="C70" s="247">
        <f>'[2]CONT-RA10651'!E71</f>
        <v>0</v>
      </c>
      <c r="D70" s="247">
        <f>'[2]CONT-RA10651'!H71</f>
        <v>0</v>
      </c>
      <c r="E70" s="247">
        <f>'[2]CONT-RA10651'!K71</f>
        <v>0</v>
      </c>
      <c r="F70" s="247">
        <f>'[2]CONT-RA10651'!N71</f>
        <v>0</v>
      </c>
      <c r="G70" s="247">
        <f>'[2]CONT-RA10651'!O71</f>
        <v>0</v>
      </c>
      <c r="H70" s="247">
        <f>'[2]CONT-RA10651'!R71</f>
        <v>0</v>
      </c>
      <c r="I70" s="247">
        <f>'[2]CONT-RA10651'!S71</f>
        <v>0</v>
      </c>
      <c r="K70" s="247">
        <f>'[2]CONT-RA10651'!AA71</f>
        <v>0</v>
      </c>
      <c r="L70" s="247">
        <f>SUM(C70:K70)</f>
        <v>0</v>
      </c>
      <c r="M70" s="247">
        <f t="shared" si="12"/>
        <v>0</v>
      </c>
    </row>
    <row r="71" spans="1:13" ht="20.100000000000001" hidden="1" customHeight="1" x14ac:dyDescent="0.2">
      <c r="A71" s="12" t="s">
        <v>73</v>
      </c>
      <c r="B71" s="74">
        <f>'[2]CONT-RA10651'!B72</f>
        <v>0</v>
      </c>
      <c r="C71" s="247">
        <f>'[2]CONT-RA10651'!E72</f>
        <v>0</v>
      </c>
      <c r="D71" s="247">
        <f>'[2]CONT-RA10651'!H72</f>
        <v>0</v>
      </c>
      <c r="E71" s="247">
        <f>'[2]CONT-RA10651'!K72</f>
        <v>0</v>
      </c>
      <c r="F71" s="247">
        <f>'[2]CONT-RA10651'!N72</f>
        <v>0</v>
      </c>
      <c r="G71" s="247">
        <f>'[2]CONT-RA10651'!O72</f>
        <v>0</v>
      </c>
      <c r="H71" s="247">
        <f>'[2]CONT-RA10651'!R72</f>
        <v>0</v>
      </c>
      <c r="I71" s="247">
        <f>'[2]CONT-RA10651'!S72</f>
        <v>0</v>
      </c>
      <c r="K71" s="247">
        <f>'[2]CONT-RA10651'!AA72</f>
        <v>0</v>
      </c>
      <c r="L71" s="247">
        <f>SUM(C71:K71)</f>
        <v>0</v>
      </c>
      <c r="M71" s="247">
        <f t="shared" si="12"/>
        <v>0</v>
      </c>
    </row>
    <row r="72" spans="1:13" ht="20.100000000000001" hidden="1" customHeight="1" x14ac:dyDescent="0.2">
      <c r="A72" s="12" t="s">
        <v>74</v>
      </c>
      <c r="B72" s="74">
        <f>'[2]CONT-RA10651'!B73</f>
        <v>0</v>
      </c>
      <c r="C72" s="247">
        <f>'[2]CONT-RA10651'!E73</f>
        <v>0</v>
      </c>
      <c r="D72" s="247">
        <f>'[2]CONT-RA10651'!H73</f>
        <v>0</v>
      </c>
      <c r="E72" s="247">
        <f>'[2]CONT-RA10651'!K73</f>
        <v>0</v>
      </c>
      <c r="F72" s="247">
        <f>'[2]CONT-RA10651'!N73</f>
        <v>0</v>
      </c>
      <c r="G72" s="247">
        <f>'[2]CONT-RA10651'!O73</f>
        <v>0</v>
      </c>
      <c r="H72" s="247">
        <f>'[2]CONT-RA10651'!R73</f>
        <v>0</v>
      </c>
      <c r="I72" s="247">
        <f>'[2]CONT-RA10651'!S73</f>
        <v>0</v>
      </c>
      <c r="K72" s="247">
        <f>'[2]CONT-RA10651'!AA73</f>
        <v>0</v>
      </c>
      <c r="L72" s="247">
        <f>SUM(C72:K72)</f>
        <v>0</v>
      </c>
      <c r="M72" s="247">
        <f t="shared" si="12"/>
        <v>0</v>
      </c>
    </row>
    <row r="73" spans="1:13" ht="20.100000000000001" hidden="1" customHeight="1" x14ac:dyDescent="0.2">
      <c r="A73" s="12" t="s">
        <v>138</v>
      </c>
      <c r="B73" s="74">
        <f>'[2]CONT-RA10651'!B74</f>
        <v>0</v>
      </c>
      <c r="C73" s="247">
        <f>'[2]CONT-RA10651'!E74</f>
        <v>0</v>
      </c>
      <c r="D73" s="247">
        <f>'[2]CONT-RA10651'!H74</f>
        <v>0</v>
      </c>
      <c r="E73" s="247">
        <f>'[2]CONT-RA10651'!K74</f>
        <v>0</v>
      </c>
      <c r="F73" s="247">
        <f>'[2]CONT-RA10651'!N74</f>
        <v>0</v>
      </c>
      <c r="G73" s="247">
        <f>'[2]CONT-RA10651'!O74</f>
        <v>0</v>
      </c>
      <c r="H73" s="247">
        <f>'[2]CONT-RA10651'!R74</f>
        <v>0</v>
      </c>
      <c r="I73" s="247">
        <f>'[2]CONT-RA10651'!S74</f>
        <v>0</v>
      </c>
      <c r="K73" s="247">
        <f>'[2]CONT-RA10651'!AA74</f>
        <v>0</v>
      </c>
      <c r="L73" s="247">
        <f t="shared" ref="L73:L87" si="14">SUM(C73:K73)</f>
        <v>0</v>
      </c>
      <c r="M73" s="247">
        <f t="shared" si="12"/>
        <v>0</v>
      </c>
    </row>
    <row r="74" spans="1:13" ht="20.100000000000001" hidden="1" customHeight="1" x14ac:dyDescent="0.2">
      <c r="A74" s="12" t="s">
        <v>75</v>
      </c>
      <c r="B74" s="74">
        <f>'[2]CONT-RA10651'!B75</f>
        <v>0</v>
      </c>
      <c r="C74" s="247">
        <f>'[2]CONT-RA10651'!E75</f>
        <v>0</v>
      </c>
      <c r="D74" s="247">
        <f>'[2]CONT-RA10651'!H75</f>
        <v>0</v>
      </c>
      <c r="E74" s="247">
        <f>'[2]CONT-RA10651'!K75</f>
        <v>0</v>
      </c>
      <c r="F74" s="247">
        <f>'[2]CONT-RA10651'!N75</f>
        <v>0</v>
      </c>
      <c r="G74" s="247">
        <f>'[2]CONT-RA10651'!O75</f>
        <v>0</v>
      </c>
      <c r="H74" s="247">
        <f>'[2]CONT-RA10651'!R75</f>
        <v>0</v>
      </c>
      <c r="I74" s="247">
        <f>'[2]CONT-RA10651'!S75</f>
        <v>0</v>
      </c>
      <c r="K74" s="247">
        <f>'[2]CONT-RA10651'!AA75</f>
        <v>0</v>
      </c>
      <c r="L74" s="247">
        <f t="shared" si="14"/>
        <v>0</v>
      </c>
      <c r="M74" s="247">
        <f t="shared" si="12"/>
        <v>0</v>
      </c>
    </row>
    <row r="75" spans="1:13" ht="20.100000000000001" hidden="1" customHeight="1" x14ac:dyDescent="0.2">
      <c r="A75" s="12" t="s">
        <v>76</v>
      </c>
      <c r="B75" s="74">
        <f>'[2]CONT-RA10651'!B76</f>
        <v>0</v>
      </c>
      <c r="C75" s="247">
        <f>'[2]CONT-RA10651'!E76</f>
        <v>0</v>
      </c>
      <c r="D75" s="247">
        <f>'[2]CONT-RA10651'!H76</f>
        <v>0</v>
      </c>
      <c r="E75" s="247">
        <f>'[2]CONT-RA10651'!K76</f>
        <v>0</v>
      </c>
      <c r="F75" s="247">
        <f>'[2]CONT-RA10651'!N76</f>
        <v>0</v>
      </c>
      <c r="G75" s="247">
        <f>'[2]CONT-RA10651'!O76</f>
        <v>0</v>
      </c>
      <c r="H75" s="247">
        <f>'[2]CONT-RA10651'!R76</f>
        <v>0</v>
      </c>
      <c r="I75" s="247">
        <f>'[2]CONT-RA10651'!S76</f>
        <v>0</v>
      </c>
      <c r="K75" s="247">
        <f>'[2]CONT-RA10651'!AA76</f>
        <v>0</v>
      </c>
      <c r="L75" s="247">
        <f t="shared" si="14"/>
        <v>0</v>
      </c>
      <c r="M75" s="247">
        <f t="shared" si="12"/>
        <v>0</v>
      </c>
    </row>
    <row r="76" spans="1:13" ht="20.100000000000001" hidden="1" customHeight="1" x14ac:dyDescent="0.2">
      <c r="A76" s="12" t="s">
        <v>77</v>
      </c>
      <c r="B76" s="74">
        <f>'[2]CONT-RA10651'!B77</f>
        <v>0</v>
      </c>
      <c r="C76" s="247">
        <f>'[2]CONT-RA10651'!E77</f>
        <v>0</v>
      </c>
      <c r="D76" s="247">
        <f>'[2]CONT-RA10651'!H77</f>
        <v>0</v>
      </c>
      <c r="E76" s="247">
        <f>'[2]CONT-RA10651'!K77</f>
        <v>0</v>
      </c>
      <c r="F76" s="247">
        <f>'[2]CONT-RA10651'!N77</f>
        <v>0</v>
      </c>
      <c r="G76" s="247">
        <f>'[2]CONT-RA10651'!O77</f>
        <v>0</v>
      </c>
      <c r="H76" s="247">
        <f>'[2]CONT-RA10651'!R77</f>
        <v>0</v>
      </c>
      <c r="I76" s="247">
        <f>'[2]CONT-RA10651'!S77</f>
        <v>0</v>
      </c>
      <c r="K76" s="247">
        <f>'[2]CONT-RA10651'!AA77</f>
        <v>0</v>
      </c>
      <c r="L76" s="247">
        <f t="shared" si="14"/>
        <v>0</v>
      </c>
      <c r="M76" s="247">
        <f t="shared" si="12"/>
        <v>0</v>
      </c>
    </row>
    <row r="77" spans="1:13" ht="20.100000000000001" hidden="1" customHeight="1" x14ac:dyDescent="0.2">
      <c r="A77" s="12" t="s">
        <v>78</v>
      </c>
      <c r="B77" s="74">
        <f>'[2]CONT-RA10651'!B78</f>
        <v>0</v>
      </c>
      <c r="C77" s="247">
        <f>'[2]CONT-RA10651'!E78</f>
        <v>0</v>
      </c>
      <c r="D77" s="247">
        <f>'[2]CONT-RA10651'!H78</f>
        <v>0</v>
      </c>
      <c r="E77" s="247">
        <f>'[2]CONT-RA10651'!K78</f>
        <v>0</v>
      </c>
      <c r="F77" s="247">
        <f>'[2]CONT-RA10651'!N78</f>
        <v>0</v>
      </c>
      <c r="G77" s="247">
        <f>'[2]CONT-RA10651'!O78</f>
        <v>0</v>
      </c>
      <c r="H77" s="247">
        <f>'[2]CONT-RA10651'!R78</f>
        <v>0</v>
      </c>
      <c r="I77" s="247">
        <f>'[2]CONT-RA10651'!S78</f>
        <v>0</v>
      </c>
      <c r="K77" s="247">
        <f>'[2]CONT-RA10651'!AA78</f>
        <v>0</v>
      </c>
      <c r="L77" s="247">
        <f t="shared" si="14"/>
        <v>0</v>
      </c>
      <c r="M77" s="247">
        <f t="shared" si="12"/>
        <v>0</v>
      </c>
    </row>
    <row r="78" spans="1:13" ht="20.100000000000001" hidden="1" customHeight="1" x14ac:dyDescent="0.2">
      <c r="A78" s="12" t="s">
        <v>175</v>
      </c>
      <c r="B78" s="74">
        <f>'[2]CONT-RA10651'!B79</f>
        <v>0</v>
      </c>
      <c r="C78" s="247">
        <f>'[2]CONT-RA10651'!E79</f>
        <v>0</v>
      </c>
      <c r="D78" s="247">
        <f>'[2]CONT-RA10651'!H79</f>
        <v>0</v>
      </c>
      <c r="E78" s="247">
        <f>'[2]CONT-RA10651'!K79</f>
        <v>0</v>
      </c>
      <c r="F78" s="247">
        <f>'[2]CONT-RA10651'!N79</f>
        <v>0</v>
      </c>
      <c r="G78" s="247">
        <f>'[2]CONT-RA10651'!O79</f>
        <v>0</v>
      </c>
      <c r="H78" s="247">
        <f>'[2]CONT-RA10651'!R79</f>
        <v>0</v>
      </c>
      <c r="I78" s="247">
        <f>'[2]CONT-RA10651'!S79</f>
        <v>0</v>
      </c>
      <c r="K78" s="247">
        <f>'[2]CONT-RA10651'!AA79</f>
        <v>0</v>
      </c>
      <c r="L78" s="247">
        <f t="shared" si="14"/>
        <v>0</v>
      </c>
      <c r="M78" s="247">
        <f t="shared" si="12"/>
        <v>0</v>
      </c>
    </row>
    <row r="79" spans="1:13" ht="20.100000000000001" hidden="1" customHeight="1" x14ac:dyDescent="0.2">
      <c r="A79" s="12" t="s">
        <v>81</v>
      </c>
      <c r="B79" s="74">
        <f>'[2]CONT-RA10651'!B80</f>
        <v>0</v>
      </c>
      <c r="C79" s="247">
        <f>'[2]CONT-RA10651'!E80</f>
        <v>0</v>
      </c>
      <c r="D79" s="247">
        <f>'[2]CONT-RA10651'!H80</f>
        <v>0</v>
      </c>
      <c r="E79" s="247">
        <f>'[2]CONT-RA10651'!K80</f>
        <v>0</v>
      </c>
      <c r="F79" s="247">
        <f>'[2]CONT-RA10651'!N80</f>
        <v>0</v>
      </c>
      <c r="G79" s="247">
        <f>'[2]CONT-RA10651'!O80</f>
        <v>0</v>
      </c>
      <c r="H79" s="247">
        <f>'[2]CONT-RA10651'!R80</f>
        <v>0</v>
      </c>
      <c r="I79" s="247">
        <f>'[2]CONT-RA10651'!S80</f>
        <v>0</v>
      </c>
      <c r="K79" s="247">
        <f>'[2]CONT-RA10651'!AA80</f>
        <v>0</v>
      </c>
      <c r="L79" s="247">
        <f t="shared" si="14"/>
        <v>0</v>
      </c>
      <c r="M79" s="247">
        <f t="shared" si="12"/>
        <v>0</v>
      </c>
    </row>
    <row r="80" spans="1:13" ht="20.100000000000001" hidden="1" customHeight="1" x14ac:dyDescent="0.2">
      <c r="A80" s="12" t="s">
        <v>139</v>
      </c>
      <c r="B80" s="74">
        <f>'[2]CONT-RA10651'!B81</f>
        <v>0</v>
      </c>
      <c r="C80" s="247">
        <f>'[2]CONT-RA10651'!E81</f>
        <v>0</v>
      </c>
      <c r="D80" s="247">
        <f>'[2]CONT-RA10651'!H81</f>
        <v>0</v>
      </c>
      <c r="E80" s="247">
        <f>'[2]CONT-RA10651'!K81</f>
        <v>0</v>
      </c>
      <c r="F80" s="247">
        <f>'[2]CONT-RA10651'!N81</f>
        <v>0</v>
      </c>
      <c r="G80" s="247">
        <f>'[2]CONT-RA10651'!O81</f>
        <v>0</v>
      </c>
      <c r="H80" s="247">
        <f>'[2]CONT-RA10651'!R81</f>
        <v>0</v>
      </c>
      <c r="I80" s="247">
        <f>'[2]CONT-RA10651'!S81</f>
        <v>0</v>
      </c>
      <c r="K80" s="247">
        <f>'[2]CONT-RA10651'!AA81</f>
        <v>0</v>
      </c>
      <c r="L80" s="247">
        <f t="shared" si="14"/>
        <v>0</v>
      </c>
      <c r="M80" s="247">
        <f t="shared" si="12"/>
        <v>0</v>
      </c>
    </row>
    <row r="81" spans="1:13" ht="20.100000000000001" hidden="1" customHeight="1" x14ac:dyDescent="0.2">
      <c r="A81" s="12" t="s">
        <v>79</v>
      </c>
      <c r="B81" s="74">
        <f>'[2]CONT-RA10651'!B82</f>
        <v>0</v>
      </c>
      <c r="C81" s="247">
        <f>'[2]CONT-RA10651'!E82</f>
        <v>0</v>
      </c>
      <c r="D81" s="247">
        <f>'[2]CONT-RA10651'!H82</f>
        <v>0</v>
      </c>
      <c r="E81" s="247">
        <f>'[2]CONT-RA10651'!K82</f>
        <v>0</v>
      </c>
      <c r="F81" s="247">
        <f>'[2]CONT-RA10651'!N82</f>
        <v>0</v>
      </c>
      <c r="G81" s="247">
        <f>'[2]CONT-RA10651'!O82</f>
        <v>0</v>
      </c>
      <c r="H81" s="247">
        <f>'[2]CONT-RA10651'!R82</f>
        <v>0</v>
      </c>
      <c r="I81" s="247">
        <f>'[2]CONT-RA10651'!S82</f>
        <v>0</v>
      </c>
      <c r="K81" s="247">
        <f>'[2]CONT-RA10651'!AA82</f>
        <v>0</v>
      </c>
      <c r="L81" s="247">
        <f t="shared" si="14"/>
        <v>0</v>
      </c>
      <c r="M81" s="247">
        <f t="shared" si="12"/>
        <v>0</v>
      </c>
    </row>
    <row r="82" spans="1:13" ht="20.100000000000001" hidden="1" customHeight="1" x14ac:dyDescent="0.2">
      <c r="A82" s="12" t="s">
        <v>80</v>
      </c>
      <c r="B82" s="74">
        <f>'[2]CONT-RA10651'!B83</f>
        <v>0</v>
      </c>
      <c r="C82" s="247">
        <f>'[2]CONT-RA10651'!E83</f>
        <v>0</v>
      </c>
      <c r="D82" s="247">
        <f>'[2]CONT-RA10651'!H83</f>
        <v>0</v>
      </c>
      <c r="E82" s="247">
        <f>'[2]CONT-RA10651'!K83</f>
        <v>0</v>
      </c>
      <c r="F82" s="247">
        <f>'[2]CONT-RA10651'!N83</f>
        <v>0</v>
      </c>
      <c r="G82" s="247">
        <f>'[2]CONT-RA10651'!O83</f>
        <v>0</v>
      </c>
      <c r="H82" s="247">
        <f>'[2]CONT-RA10651'!R83</f>
        <v>0</v>
      </c>
      <c r="I82" s="247">
        <f>'[2]CONT-RA10651'!S83</f>
        <v>0</v>
      </c>
      <c r="K82" s="247">
        <f>'[2]CONT-RA10651'!AA83</f>
        <v>0</v>
      </c>
      <c r="L82" s="247">
        <f t="shared" si="14"/>
        <v>0</v>
      </c>
      <c r="M82" s="247">
        <f t="shared" si="12"/>
        <v>0</v>
      </c>
    </row>
    <row r="83" spans="1:13" ht="20.100000000000001" hidden="1" customHeight="1" x14ac:dyDescent="0.2">
      <c r="A83" s="12" t="s">
        <v>82</v>
      </c>
      <c r="B83" s="74">
        <f>'[2]CONT-RA10651'!B84</f>
        <v>0</v>
      </c>
      <c r="C83" s="247">
        <f>'[2]CONT-RA10651'!E84</f>
        <v>0</v>
      </c>
      <c r="D83" s="247">
        <f>'[2]CONT-RA10651'!H84</f>
        <v>0</v>
      </c>
      <c r="E83" s="247">
        <f>'[2]CONT-RA10651'!K84</f>
        <v>0</v>
      </c>
      <c r="F83" s="247">
        <f>'[2]CONT-RA10651'!N84</f>
        <v>0</v>
      </c>
      <c r="G83" s="247">
        <f>'[2]CONT-RA10651'!O84</f>
        <v>0</v>
      </c>
      <c r="H83" s="247">
        <f>'[2]CONT-RA10651'!R84</f>
        <v>0</v>
      </c>
      <c r="I83" s="247">
        <f>'[2]CONT-RA10651'!S84</f>
        <v>0</v>
      </c>
      <c r="K83" s="247">
        <f>'[2]CONT-RA10651'!AA84</f>
        <v>0</v>
      </c>
      <c r="L83" s="247">
        <f t="shared" si="14"/>
        <v>0</v>
      </c>
      <c r="M83" s="247">
        <f t="shared" si="12"/>
        <v>0</v>
      </c>
    </row>
    <row r="84" spans="1:13" ht="20.100000000000001" hidden="1" customHeight="1" x14ac:dyDescent="0.2">
      <c r="A84" s="12" t="s">
        <v>83</v>
      </c>
      <c r="B84" s="74">
        <f>'[2]CONT-RA10651'!B85</f>
        <v>0</v>
      </c>
      <c r="C84" s="247">
        <f>'[2]CONT-RA10651'!E85</f>
        <v>0</v>
      </c>
      <c r="D84" s="247">
        <f>'[2]CONT-RA10651'!H85</f>
        <v>0</v>
      </c>
      <c r="E84" s="247">
        <f>'[2]CONT-RA10651'!K85</f>
        <v>0</v>
      </c>
      <c r="F84" s="247">
        <f>'[2]CONT-RA10651'!N85</f>
        <v>0</v>
      </c>
      <c r="G84" s="247">
        <f>'[2]CONT-RA10651'!O85</f>
        <v>0</v>
      </c>
      <c r="H84" s="247">
        <f>'[2]CONT-RA10651'!R85</f>
        <v>0</v>
      </c>
      <c r="I84" s="247">
        <f>'[2]CONT-RA10651'!S85</f>
        <v>0</v>
      </c>
      <c r="K84" s="247">
        <f>'[2]CONT-RA10651'!AA85</f>
        <v>0</v>
      </c>
      <c r="L84" s="247">
        <f t="shared" si="14"/>
        <v>0</v>
      </c>
      <c r="M84" s="247">
        <f t="shared" si="12"/>
        <v>0</v>
      </c>
    </row>
    <row r="85" spans="1:13" ht="20.100000000000001" hidden="1" customHeight="1" x14ac:dyDescent="0.2">
      <c r="A85" s="12" t="s">
        <v>294</v>
      </c>
      <c r="B85" s="74">
        <f>'[2]CONT-RA10651'!B86</f>
        <v>0</v>
      </c>
      <c r="C85" s="247">
        <f>'[2]CONT-RA10651'!E86</f>
        <v>0</v>
      </c>
      <c r="D85" s="247">
        <f>'[2]CONT-RA10651'!H86</f>
        <v>0</v>
      </c>
      <c r="E85" s="247">
        <f>'[2]CONT-RA10651'!K86</f>
        <v>0</v>
      </c>
      <c r="F85" s="247">
        <f>'[2]CONT-RA10651'!N86</f>
        <v>0</v>
      </c>
      <c r="G85" s="247">
        <f>'[2]CONT-RA10651'!O86</f>
        <v>0</v>
      </c>
      <c r="H85" s="247">
        <f>'[2]CONT-RA10651'!R86</f>
        <v>0</v>
      </c>
      <c r="I85" s="247">
        <f>'[2]CONT-RA10651'!S86</f>
        <v>0</v>
      </c>
      <c r="K85" s="247">
        <f>'[2]CONT-RA10651'!AA86</f>
        <v>0</v>
      </c>
      <c r="L85" s="247">
        <f t="shared" si="14"/>
        <v>0</v>
      </c>
      <c r="M85" s="247">
        <f t="shared" si="12"/>
        <v>0</v>
      </c>
    </row>
    <row r="86" spans="1:13" ht="20.100000000000001" hidden="1" customHeight="1" x14ac:dyDescent="0.2">
      <c r="A86" s="12" t="s">
        <v>84</v>
      </c>
      <c r="B86" s="74">
        <f>'[2]CONT-RA10651'!B87</f>
        <v>0</v>
      </c>
      <c r="C86" s="247">
        <f>'[2]CONT-RA10651'!E87</f>
        <v>0</v>
      </c>
      <c r="D86" s="247">
        <f>'[2]CONT-RA10651'!H87</f>
        <v>0</v>
      </c>
      <c r="E86" s="247">
        <f>'[2]CONT-RA10651'!K87</f>
        <v>0</v>
      </c>
      <c r="F86" s="247">
        <f>'[2]CONT-RA10651'!N87</f>
        <v>0</v>
      </c>
      <c r="G86" s="247">
        <f>'[2]CONT-RA10651'!O87</f>
        <v>0</v>
      </c>
      <c r="H86" s="247">
        <f>'[2]CONT-RA10651'!R87</f>
        <v>0</v>
      </c>
      <c r="I86" s="247">
        <f>'[2]CONT-RA10651'!S87</f>
        <v>0</v>
      </c>
      <c r="K86" s="247">
        <f>'[2]CONT-RA10651'!AA87</f>
        <v>0</v>
      </c>
      <c r="L86" s="247">
        <f t="shared" si="14"/>
        <v>0</v>
      </c>
      <c r="M86" s="247">
        <f t="shared" si="12"/>
        <v>0</v>
      </c>
    </row>
    <row r="87" spans="1:13" ht="20.100000000000001" hidden="1" customHeight="1" x14ac:dyDescent="0.2">
      <c r="A87" s="12" t="s">
        <v>85</v>
      </c>
      <c r="B87" s="74">
        <f>'[2]CONT-RA10651'!B88</f>
        <v>0</v>
      </c>
      <c r="C87" s="247">
        <f>'[2]CONT-RA10651'!E88</f>
        <v>0</v>
      </c>
      <c r="D87" s="247">
        <f>'[2]CONT-RA10651'!H88</f>
        <v>0</v>
      </c>
      <c r="E87" s="247">
        <f>'[2]CONT-RA10651'!K88</f>
        <v>0</v>
      </c>
      <c r="F87" s="247">
        <f>'[2]CONT-RA10651'!N88</f>
        <v>0</v>
      </c>
      <c r="G87" s="247">
        <f>'[2]CONT-RA10651'!O88</f>
        <v>0</v>
      </c>
      <c r="H87" s="247">
        <f>'[2]CONT-RA10651'!R88</f>
        <v>0</v>
      </c>
      <c r="I87" s="247">
        <f>'[2]CONT-RA10651'!S88</f>
        <v>0</v>
      </c>
      <c r="K87" s="247">
        <f>'[2]CONT-RA10651'!AA88</f>
        <v>0</v>
      </c>
      <c r="L87" s="247">
        <f t="shared" si="14"/>
        <v>0</v>
      </c>
      <c r="M87" s="247">
        <f t="shared" si="12"/>
        <v>0</v>
      </c>
    </row>
    <row r="88" spans="1:13" ht="20.100000000000001" hidden="1" customHeight="1" x14ac:dyDescent="0.2">
      <c r="A88" s="277"/>
      <c r="B88" s="74"/>
    </row>
    <row r="89" spans="1:13" ht="13.5" customHeight="1" x14ac:dyDescent="0.2">
      <c r="A89" s="277"/>
      <c r="B89" s="298"/>
    </row>
    <row r="90" spans="1:13" ht="20.100000000000001" customHeight="1" x14ac:dyDescent="0.2">
      <c r="A90" s="104" t="s">
        <v>146</v>
      </c>
      <c r="B90" s="74">
        <f>'[2]CONT-RA10651'!B90</f>
        <v>0</v>
      </c>
      <c r="C90" s="247">
        <f>'[2]CONT-RA10651'!E90</f>
        <v>656364</v>
      </c>
      <c r="D90" s="247">
        <f>'[2]CONT-RA10651'!H90</f>
        <v>0</v>
      </c>
      <c r="E90" s="247">
        <f>'[2]CONT-RA10651'!K90</f>
        <v>0</v>
      </c>
      <c r="F90" s="247">
        <f>'[2]CONT-RA10651'!N90</f>
        <v>0</v>
      </c>
      <c r="G90" s="247">
        <f>'[2]CONT-RA10651'!O90</f>
        <v>0</v>
      </c>
      <c r="H90" s="247">
        <f>'[2]CONT-RA10651'!R90</f>
        <v>0</v>
      </c>
      <c r="I90" s="247">
        <f>'[2]CONT-RA10651'!S90</f>
        <v>0</v>
      </c>
      <c r="K90" s="247">
        <f>'[2]CONT-RA10651'!X90</f>
        <v>0</v>
      </c>
      <c r="L90" s="247">
        <f>SUM(C90:K90)</f>
        <v>656364</v>
      </c>
      <c r="M90" s="247">
        <f>L90+B90</f>
        <v>656364</v>
      </c>
    </row>
    <row r="91" spans="1:13" ht="21.75" customHeight="1" x14ac:dyDescent="0.2">
      <c r="A91" s="278" t="s">
        <v>266</v>
      </c>
      <c r="B91" s="299">
        <f t="shared" ref="B91:K91" si="15">SUM(B92:B93)</f>
        <v>0</v>
      </c>
      <c r="C91" s="299">
        <f t="shared" si="15"/>
        <v>0</v>
      </c>
      <c r="D91" s="299">
        <f t="shared" si="15"/>
        <v>10564343</v>
      </c>
      <c r="E91" s="299">
        <f t="shared" si="15"/>
        <v>8939</v>
      </c>
      <c r="F91" s="299">
        <f t="shared" si="15"/>
        <v>0</v>
      </c>
      <c r="G91" s="299">
        <f t="shared" si="15"/>
        <v>0</v>
      </c>
      <c r="H91" s="299">
        <f t="shared" si="15"/>
        <v>0</v>
      </c>
      <c r="I91" s="299">
        <f t="shared" si="15"/>
        <v>0</v>
      </c>
      <c r="J91" s="299"/>
      <c r="K91" s="299">
        <f t="shared" si="15"/>
        <v>3500</v>
      </c>
      <c r="L91" s="299">
        <f>SUM(L92:L93)</f>
        <v>10576782</v>
      </c>
      <c r="M91" s="299">
        <f>L91+B91</f>
        <v>10576782</v>
      </c>
    </row>
    <row r="92" spans="1:13" ht="20.100000000000001" hidden="1" customHeight="1" x14ac:dyDescent="0.2">
      <c r="A92" s="278" t="s">
        <v>148</v>
      </c>
      <c r="B92" s="280">
        <f>'[2]CONT-RA10651'!B92</f>
        <v>0</v>
      </c>
      <c r="C92" s="247">
        <f>'[2]CONT-RA10651'!E92</f>
        <v>0</v>
      </c>
      <c r="D92" s="247">
        <f>'[2]CONT-RA10651'!H92</f>
        <v>130935</v>
      </c>
      <c r="E92" s="247">
        <f>'[2]CONT-RA10651'!K92</f>
        <v>8939</v>
      </c>
      <c r="F92" s="247">
        <f>'[2]CONT-RA10651'!N92</f>
        <v>0</v>
      </c>
      <c r="G92" s="247">
        <f>'[2]CONT-RA10651'!O92</f>
        <v>0</v>
      </c>
      <c r="H92" s="247">
        <f>'[2]CONT-RA10651'!R92</f>
        <v>0</v>
      </c>
      <c r="I92" s="247">
        <f>'[2]CONT-RA10651'!S92</f>
        <v>0</v>
      </c>
      <c r="K92" s="247">
        <f>'[2]CONT-RA10651'!X92</f>
        <v>3500</v>
      </c>
      <c r="L92" s="247">
        <f>SUM(C92:K92)</f>
        <v>143374</v>
      </c>
      <c r="M92" s="247">
        <f>L92+B92</f>
        <v>143374</v>
      </c>
    </row>
    <row r="93" spans="1:13" ht="20.100000000000001" hidden="1" customHeight="1" x14ac:dyDescent="0.2">
      <c r="A93" s="278" t="s">
        <v>149</v>
      </c>
      <c r="B93" s="280">
        <f>'[2]CONT-RA10651'!B93</f>
        <v>0</v>
      </c>
      <c r="C93" s="247">
        <f>'[2]CONT-RA10651'!E93</f>
        <v>0</v>
      </c>
      <c r="D93" s="247">
        <f>'[2]CONT-RA10651'!H93</f>
        <v>10433408</v>
      </c>
      <c r="E93" s="247">
        <f>'[2]CONT-RA10651'!K93</f>
        <v>0</v>
      </c>
      <c r="F93" s="247">
        <f>'[2]CONT-RA10651'!N93</f>
        <v>0</v>
      </c>
      <c r="G93" s="247">
        <f>'[2]CONT-RA10651'!O93</f>
        <v>0</v>
      </c>
      <c r="H93" s="247">
        <f>'[2]CONT-RA10651'!R93</f>
        <v>0</v>
      </c>
      <c r="I93" s="247">
        <f>'[2]CONT-RA10651'!S93</f>
        <v>0</v>
      </c>
      <c r="K93" s="247">
        <f>'[2]CONT-RA10651'!AA93</f>
        <v>0</v>
      </c>
      <c r="L93" s="247">
        <f>SUM(C93:K93)</f>
        <v>10433408</v>
      </c>
      <c r="M93" s="247">
        <f>L93+B93</f>
        <v>10433408</v>
      </c>
    </row>
    <row r="94" spans="1:13" ht="20.100000000000001" hidden="1" customHeight="1" x14ac:dyDescent="0.2">
      <c r="A94" s="104" t="s">
        <v>288</v>
      </c>
      <c r="B94" s="74">
        <f>'[2]CONT-RA10651'!B94</f>
        <v>0</v>
      </c>
      <c r="C94" s="247">
        <f>'[2]CONT-RA10651'!E94</f>
        <v>0</v>
      </c>
      <c r="D94" s="247">
        <f>'[2]CONT-RA10651'!H94</f>
        <v>0</v>
      </c>
      <c r="E94" s="247">
        <f>'[2]CONT-RA10651'!K94</f>
        <v>0</v>
      </c>
      <c r="F94" s="247">
        <f>'[2]CONT-RA10651'!N94</f>
        <v>0</v>
      </c>
      <c r="G94" s="247">
        <f>'[2]CONT-RA10651'!O94</f>
        <v>0</v>
      </c>
      <c r="H94" s="247">
        <f>'[2]CONT-RA10651'!R94</f>
        <v>0</v>
      </c>
      <c r="I94" s="247">
        <f>'[2]CONT-RA10651'!S94</f>
        <v>0</v>
      </c>
      <c r="K94" s="247">
        <f>'[2]CONT-RA10651'!AA94</f>
        <v>0</v>
      </c>
      <c r="L94" s="247">
        <f>SUM(C94:K94)</f>
        <v>0</v>
      </c>
      <c r="M94" s="247">
        <f>L94+B94</f>
        <v>0</v>
      </c>
    </row>
    <row r="95" spans="1:13" ht="20.100000000000001" hidden="1" customHeight="1" x14ac:dyDescent="0.2">
      <c r="A95" s="277"/>
      <c r="B95" s="74"/>
    </row>
    <row r="96" spans="1:13" ht="22.5" customHeight="1" thickBot="1" x14ac:dyDescent="0.25">
      <c r="A96" s="296" t="s">
        <v>13</v>
      </c>
      <c r="B96" s="283">
        <f t="shared" ref="B96:M96" si="16">SUM(B6:B12)+SUM(B15:B20)+SUM(B23:B25)+SUM(B28:B29)+SUM(B32:B48)+B91+B90+B94+B95</f>
        <v>5239035</v>
      </c>
      <c r="C96" s="283">
        <f t="shared" si="16"/>
        <v>656364</v>
      </c>
      <c r="D96" s="283">
        <f t="shared" si="16"/>
        <v>10564343</v>
      </c>
      <c r="E96" s="283">
        <f t="shared" si="16"/>
        <v>362593</v>
      </c>
      <c r="F96" s="283">
        <f t="shared" si="16"/>
        <v>70962</v>
      </c>
      <c r="G96" s="283">
        <f t="shared" si="16"/>
        <v>0</v>
      </c>
      <c r="H96" s="283">
        <f t="shared" si="16"/>
        <v>0</v>
      </c>
      <c r="I96" s="283">
        <f t="shared" si="16"/>
        <v>33189</v>
      </c>
      <c r="J96" s="283">
        <f t="shared" si="16"/>
        <v>0</v>
      </c>
      <c r="K96" s="283">
        <f t="shared" si="16"/>
        <v>123500</v>
      </c>
      <c r="L96" s="283">
        <f t="shared" si="16"/>
        <v>11810951</v>
      </c>
      <c r="M96" s="283">
        <f t="shared" si="16"/>
        <v>17049986</v>
      </c>
    </row>
    <row r="97" spans="4:11" ht="12" customHeight="1" thickTop="1" x14ac:dyDescent="0.2">
      <c r="D97" s="119"/>
      <c r="I97" s="119"/>
      <c r="J97" s="119"/>
      <c r="K97" s="119"/>
    </row>
    <row r="98" spans="4:11" ht="12" customHeight="1" x14ac:dyDescent="0.2">
      <c r="D98" s="119"/>
      <c r="I98" s="119"/>
      <c r="J98" s="119"/>
      <c r="K98" s="119"/>
    </row>
    <row r="99" spans="4:11" ht="12" customHeight="1" x14ac:dyDescent="0.2">
      <c r="D99" s="119"/>
      <c r="I99" s="119"/>
      <c r="J99" s="119"/>
      <c r="K99" s="119"/>
    </row>
    <row r="100" spans="4:11" ht="12" customHeight="1" x14ac:dyDescent="0.2">
      <c r="D100" s="119"/>
      <c r="I100" s="119"/>
      <c r="J100" s="119"/>
      <c r="K100" s="119"/>
    </row>
    <row r="101" spans="4:11" ht="12" customHeight="1" x14ac:dyDescent="0.2">
      <c r="D101" s="119"/>
      <c r="I101" s="119"/>
      <c r="J101" s="119"/>
      <c r="K101" s="119"/>
    </row>
    <row r="102" spans="4:11" ht="12" customHeight="1" x14ac:dyDescent="0.2">
      <c r="D102" s="119"/>
      <c r="I102" s="119"/>
      <c r="J102" s="119"/>
      <c r="K102" s="119"/>
    </row>
    <row r="103" spans="4:11" ht="12" customHeight="1" x14ac:dyDescent="0.2">
      <c r="D103" s="119"/>
      <c r="I103" s="119"/>
      <c r="J103" s="119"/>
      <c r="K103" s="119"/>
    </row>
    <row r="104" spans="4:11" ht="12" customHeight="1" x14ac:dyDescent="0.2">
      <c r="D104" s="300"/>
      <c r="I104" s="119"/>
      <c r="J104" s="119"/>
      <c r="K104" s="119"/>
    </row>
    <row r="105" spans="4:11" ht="12" customHeight="1" x14ac:dyDescent="0.2">
      <c r="D105" s="119"/>
      <c r="I105" s="119"/>
      <c r="J105" s="119"/>
      <c r="K105" s="119"/>
    </row>
    <row r="106" spans="4:11" ht="12" customHeight="1" x14ac:dyDescent="0.2">
      <c r="D106" s="119"/>
      <c r="I106" s="119"/>
      <c r="J106" s="119"/>
      <c r="K106" s="119"/>
    </row>
    <row r="107" spans="4:11" s="247" customFormat="1" ht="12" customHeight="1" x14ac:dyDescent="0.2">
      <c r="D107" s="119"/>
      <c r="I107" s="119"/>
      <c r="J107" s="119"/>
      <c r="K107" s="119"/>
    </row>
    <row r="108" spans="4:11" s="247" customFormat="1" ht="12" customHeight="1" x14ac:dyDescent="0.2">
      <c r="D108" s="119"/>
      <c r="I108" s="119"/>
      <c r="J108" s="119"/>
      <c r="K108" s="119"/>
    </row>
    <row r="109" spans="4:11" s="247" customFormat="1" ht="12" customHeight="1" x14ac:dyDescent="0.2">
      <c r="D109" s="119"/>
      <c r="I109" s="119"/>
      <c r="J109" s="119"/>
      <c r="K109" s="119"/>
    </row>
    <row r="110" spans="4:11" s="247" customFormat="1" ht="12" customHeight="1" x14ac:dyDescent="0.2">
      <c r="I110" s="119"/>
      <c r="J110" s="119"/>
      <c r="K110" s="119"/>
    </row>
    <row r="111" spans="4:11" s="247" customFormat="1" ht="12" customHeight="1" x14ac:dyDescent="0.2">
      <c r="I111" s="119"/>
      <c r="J111" s="119"/>
      <c r="K111" s="119"/>
    </row>
    <row r="112" spans="4:11" s="247" customFormat="1" ht="12" customHeight="1" x14ac:dyDescent="0.2">
      <c r="K112" s="119"/>
    </row>
    <row r="113" spans="1:11" s="247" customFormat="1" ht="12" customHeight="1" x14ac:dyDescent="0.2">
      <c r="A113" s="37"/>
      <c r="B113" s="37"/>
      <c r="C113" s="37"/>
      <c r="K113" s="119"/>
    </row>
    <row r="114" spans="1:11" s="247" customFormat="1" ht="12" customHeight="1" x14ac:dyDescent="0.2">
      <c r="K114" s="119"/>
    </row>
    <row r="115" spans="1:11" s="247" customFormat="1" ht="12" customHeight="1" x14ac:dyDescent="0.2">
      <c r="K115" s="119"/>
    </row>
    <row r="116" spans="1:11" s="247" customFormat="1" ht="12" customHeight="1" x14ac:dyDescent="0.2">
      <c r="K116" s="119"/>
    </row>
    <row r="117" spans="1:11" s="247" customFormat="1" ht="12" customHeight="1" x14ac:dyDescent="0.2">
      <c r="K117" s="119"/>
    </row>
  </sheetData>
  <printOptions gridLines="1"/>
  <pageMargins left="1.02" right="0.25" top="0.94" bottom="0.35" header="0.23" footer="0.19"/>
  <pageSetup paperSize="9" scale="80" orientation="portrait" r:id="rId1"/>
  <headerFooter alignWithMargins="0">
    <oddFooter>&amp;L&amp;7                        &amp;D/&amp;T&amp;CPage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6"/>
  <sheetViews>
    <sheetView zoomScale="118" zoomScaleNormal="118" zoomScaleSheetLayoutView="80" workbookViewId="0">
      <pane xSplit="1" ySplit="5" topLeftCell="B89" activePane="bottomRight" state="frozen"/>
      <selection pane="topRight" activeCell="B1" sqref="B1"/>
      <selection pane="bottomLeft" activeCell="A7" sqref="A7"/>
      <selection pane="bottomRight" activeCell="C104" sqref="C104"/>
    </sheetView>
  </sheetViews>
  <sheetFormatPr defaultRowHeight="12.75" x14ac:dyDescent="0.2"/>
  <cols>
    <col min="1" max="1" width="17.140625" style="247" customWidth="1"/>
    <col min="2" max="2" width="9.85546875" style="247" customWidth="1"/>
    <col min="3" max="3" width="9" style="247" customWidth="1"/>
    <col min="4" max="4" width="9.85546875" style="247" customWidth="1"/>
    <col min="5" max="5" width="9.140625" style="247"/>
    <col min="6" max="6" width="9" style="247" customWidth="1"/>
    <col min="7" max="7" width="10" style="247" hidden="1" customWidth="1"/>
    <col min="8" max="8" width="8.28515625" style="247" customWidth="1"/>
    <col min="9" max="9" width="10.42578125" style="247" customWidth="1"/>
    <col min="10" max="10" width="8.85546875" style="247" customWidth="1"/>
    <col min="11" max="11" width="8.42578125" style="247" customWidth="1"/>
    <col min="12" max="12" width="10.28515625" style="247" customWidth="1"/>
    <col min="13" max="13" width="10.85546875" style="247" customWidth="1"/>
    <col min="14" max="14" width="8.5703125" style="247" hidden="1" customWidth="1"/>
    <col min="15" max="15" width="10.5703125" style="247" customWidth="1"/>
    <col min="16" max="16384" width="9.140625" style="37"/>
  </cols>
  <sheetData>
    <row r="1" spans="1:15" s="284" customFormat="1" ht="16.5" customHeight="1" x14ac:dyDescent="0.2">
      <c r="A1" s="267" t="str">
        <f>[2]SUM!A1</f>
        <v>CY 2016 ALLOTMENT RELEASES</v>
      </c>
      <c r="B1" s="267"/>
      <c r="C1" s="267"/>
      <c r="O1" s="285"/>
    </row>
    <row r="2" spans="1:15" s="284" customFormat="1" x14ac:dyDescent="0.2">
      <c r="A2" s="286" t="s">
        <v>183</v>
      </c>
      <c r="B2" s="286"/>
      <c r="C2" s="286"/>
    </row>
    <row r="3" spans="1:15" s="284" customFormat="1" ht="15" customHeight="1" x14ac:dyDescent="0.2">
      <c r="A3" s="267" t="str">
        <f>[2]SUM!A3</f>
        <v>JANUARY 1- APRIL 30, 2016</v>
      </c>
      <c r="B3" s="267"/>
      <c r="C3" s="267"/>
      <c r="E3" s="33"/>
      <c r="F3" s="33"/>
    </row>
    <row r="4" spans="1:15" s="284" customFormat="1" x14ac:dyDescent="0.2">
      <c r="A4" s="267" t="s">
        <v>0</v>
      </c>
      <c r="B4" s="267"/>
      <c r="C4" s="267"/>
      <c r="E4" s="33"/>
      <c r="F4" s="33"/>
    </row>
    <row r="5" spans="1:15" s="302" customFormat="1" ht="66" customHeight="1" x14ac:dyDescent="0.25">
      <c r="A5" s="301" t="s">
        <v>1</v>
      </c>
      <c r="B5" s="293" t="s">
        <v>241</v>
      </c>
      <c r="C5" s="293" t="s">
        <v>270</v>
      </c>
      <c r="D5" s="293" t="s">
        <v>184</v>
      </c>
      <c r="E5" s="293" t="s">
        <v>185</v>
      </c>
      <c r="F5" s="293" t="s">
        <v>186</v>
      </c>
      <c r="G5" s="293" t="s">
        <v>187</v>
      </c>
      <c r="H5" s="293" t="s">
        <v>284</v>
      </c>
      <c r="I5" s="301" t="s">
        <v>347</v>
      </c>
      <c r="J5" s="301" t="s">
        <v>188</v>
      </c>
      <c r="K5" s="293" t="s">
        <v>189</v>
      </c>
      <c r="L5" s="293" t="s">
        <v>359</v>
      </c>
      <c r="M5" s="297" t="s">
        <v>190</v>
      </c>
      <c r="N5" s="293" t="s">
        <v>191</v>
      </c>
      <c r="O5" s="293" t="s">
        <v>13</v>
      </c>
    </row>
    <row r="6" spans="1:15" ht="14.25" customHeight="1" x14ac:dyDescent="0.2">
      <c r="A6" s="268" t="s">
        <v>101</v>
      </c>
      <c r="B6" s="68">
        <f>[2]AUTO!F7</f>
        <v>369916</v>
      </c>
      <c r="C6" s="68">
        <f>[2]AUTO!K7</f>
        <v>0</v>
      </c>
      <c r="D6" s="68">
        <f>[2]AUTO!N7</f>
        <v>0</v>
      </c>
      <c r="E6" s="68">
        <f>[2]AUTO!S7</f>
        <v>0</v>
      </c>
      <c r="F6" s="68"/>
      <c r="G6" s="68">
        <f>[2]AUTO!AD7</f>
        <v>0</v>
      </c>
      <c r="H6" s="68">
        <f>[2]AUTO!AE7</f>
        <v>0</v>
      </c>
      <c r="I6" s="68">
        <f>[2]AUTO!AF7</f>
        <v>0</v>
      </c>
      <c r="J6" s="68">
        <f>[2]AUTO!AG7</f>
        <v>0</v>
      </c>
      <c r="K6" s="68">
        <f>[2]AUTO!AJ7</f>
        <v>0</v>
      </c>
      <c r="L6" s="68">
        <f>[2]AUTO!AM7</f>
        <v>0</v>
      </c>
      <c r="M6" s="68">
        <f>[2]AUTO!AQ7</f>
        <v>0</v>
      </c>
      <c r="N6" s="68">
        <f>[2]AUTO!AR7</f>
        <v>0</v>
      </c>
      <c r="O6" s="68">
        <f t="shared" ref="O6:O11" si="0">SUM(B6:N6)</f>
        <v>369916</v>
      </c>
    </row>
    <row r="7" spans="1:15" x14ac:dyDescent="0.2">
      <c r="A7" s="25" t="s">
        <v>102</v>
      </c>
      <c r="B7" s="68">
        <f>[2]AUTO!F8</f>
        <v>37041</v>
      </c>
      <c r="C7" s="68">
        <f>[2]AUTO!K8</f>
        <v>0</v>
      </c>
      <c r="D7" s="68">
        <f>[2]AUTO!N8</f>
        <v>0</v>
      </c>
      <c r="E7" s="68">
        <f>[2]AUTO!S8</f>
        <v>0</v>
      </c>
      <c r="F7" s="68"/>
      <c r="G7" s="68">
        <f>[2]AUTO!AD8</f>
        <v>0</v>
      </c>
      <c r="H7" s="68">
        <f>[2]AUTO!AE8</f>
        <v>331</v>
      </c>
      <c r="I7" s="68">
        <f>[2]AUTO!AF8</f>
        <v>0</v>
      </c>
      <c r="J7" s="68">
        <f>[2]AUTO!AG8</f>
        <v>0</v>
      </c>
      <c r="K7" s="68">
        <f>[2]AUTO!AJ8</f>
        <v>0</v>
      </c>
      <c r="L7" s="68">
        <f>[2]AUTO!AM8</f>
        <v>0</v>
      </c>
      <c r="M7" s="68">
        <f>[2]AUTO!AQ8</f>
        <v>0</v>
      </c>
      <c r="N7" s="68">
        <f>[2]AUTO!AR8</f>
        <v>0</v>
      </c>
      <c r="O7" s="68">
        <f t="shared" si="0"/>
        <v>37372</v>
      </c>
    </row>
    <row r="8" spans="1:15" x14ac:dyDescent="0.2">
      <c r="A8" s="25" t="s">
        <v>103</v>
      </c>
      <c r="B8" s="68">
        <f>[2]AUTO!F9</f>
        <v>4264</v>
      </c>
      <c r="C8" s="68">
        <f>[2]AUTO!K9</f>
        <v>0</v>
      </c>
      <c r="D8" s="68">
        <f>[2]AUTO!N9</f>
        <v>0</v>
      </c>
      <c r="E8" s="68">
        <f>[2]AUTO!S9</f>
        <v>0</v>
      </c>
      <c r="F8" s="68"/>
      <c r="G8" s="68">
        <f>[2]AUTO!AD9</f>
        <v>0</v>
      </c>
      <c r="H8" s="68">
        <f>[2]AUTO!AE9</f>
        <v>0</v>
      </c>
      <c r="I8" s="68">
        <f>[2]AUTO!AF9</f>
        <v>0</v>
      </c>
      <c r="J8" s="68">
        <f>[2]AUTO!AG9</f>
        <v>0</v>
      </c>
      <c r="K8" s="68">
        <f>[2]AUTO!AJ9</f>
        <v>0</v>
      </c>
      <c r="L8" s="68">
        <f>[2]AUTO!AM9</f>
        <v>0</v>
      </c>
      <c r="M8" s="68">
        <f>[2]AUTO!AQ9</f>
        <v>0</v>
      </c>
      <c r="N8" s="68">
        <f>[2]AUTO!AR9</f>
        <v>0</v>
      </c>
      <c r="O8" s="68">
        <f t="shared" si="0"/>
        <v>4264</v>
      </c>
    </row>
    <row r="9" spans="1:15" x14ac:dyDescent="0.2">
      <c r="A9" s="25" t="s">
        <v>104</v>
      </c>
      <c r="B9" s="68">
        <f>[2]AUTO!F10</f>
        <v>270157</v>
      </c>
      <c r="C9" s="68">
        <f>[2]AUTO!K10</f>
        <v>0</v>
      </c>
      <c r="D9" s="68">
        <f>[2]AUTO!N10</f>
        <v>0</v>
      </c>
      <c r="E9" s="68">
        <f>[2]AUTO!S10</f>
        <v>0</v>
      </c>
      <c r="F9" s="68"/>
      <c r="G9" s="68">
        <f>[2]AUTO!AD10</f>
        <v>0</v>
      </c>
      <c r="H9" s="68">
        <f>[2]AUTO!AE10</f>
        <v>0</v>
      </c>
      <c r="I9" s="68">
        <f>[2]AUTO!AF10</f>
        <v>0</v>
      </c>
      <c r="J9" s="68">
        <f>[2]AUTO!AG10</f>
        <v>0</v>
      </c>
      <c r="K9" s="68">
        <f>[2]AUTO!AJ10</f>
        <v>0</v>
      </c>
      <c r="L9" s="68">
        <f>[2]AUTO!AM10</f>
        <v>0</v>
      </c>
      <c r="M9" s="68">
        <f>[2]AUTO!AQ10</f>
        <v>0</v>
      </c>
      <c r="N9" s="68">
        <f>[2]AUTO!AR10</f>
        <v>0</v>
      </c>
      <c r="O9" s="68">
        <f t="shared" si="0"/>
        <v>270157</v>
      </c>
    </row>
    <row r="10" spans="1:15" x14ac:dyDescent="0.2">
      <c r="A10" s="25" t="s">
        <v>105</v>
      </c>
      <c r="B10" s="68">
        <f>[2]AUTO!F11</f>
        <v>266481</v>
      </c>
      <c r="C10" s="68">
        <f>[2]AUTO!K11</f>
        <v>10698</v>
      </c>
      <c r="D10" s="68">
        <f>[2]AUTO!N11</f>
        <v>0</v>
      </c>
      <c r="E10" s="68">
        <f>[2]AUTO!S11</f>
        <v>0</v>
      </c>
      <c r="F10" s="68"/>
      <c r="G10" s="68">
        <f>[2]AUTO!AD11</f>
        <v>0</v>
      </c>
      <c r="H10" s="68">
        <f>[2]AUTO!AE11</f>
        <v>0</v>
      </c>
      <c r="I10" s="68">
        <f>[2]AUTO!AF11</f>
        <v>0</v>
      </c>
      <c r="J10" s="68">
        <f>[2]AUTO!AG11</f>
        <v>0</v>
      </c>
      <c r="K10" s="68">
        <f>[2]AUTO!AJ11</f>
        <v>0</v>
      </c>
      <c r="L10" s="68">
        <f>[2]AUTO!AM11</f>
        <v>0</v>
      </c>
      <c r="M10" s="68">
        <f>[2]AUTO!AQ11</f>
        <v>0</v>
      </c>
      <c r="N10" s="68">
        <f>[2]AUTO!AR11</f>
        <v>0</v>
      </c>
      <c r="O10" s="68">
        <f t="shared" si="0"/>
        <v>277179</v>
      </c>
    </row>
    <row r="11" spans="1:15" x14ac:dyDescent="0.2">
      <c r="A11" s="25" t="s">
        <v>106</v>
      </c>
      <c r="B11" s="68">
        <f>[2]AUTO!F12</f>
        <v>261238</v>
      </c>
      <c r="C11" s="68">
        <f>[2]AUTO!K12</f>
        <v>2908</v>
      </c>
      <c r="D11" s="68">
        <f>[2]AUTO!N12</f>
        <v>1053</v>
      </c>
      <c r="E11" s="68">
        <f>[2]AUTO!S12</f>
        <v>0</v>
      </c>
      <c r="F11" s="68"/>
      <c r="G11" s="68">
        <f>[2]AUTO!AD12</f>
        <v>0</v>
      </c>
      <c r="H11" s="68">
        <f>[2]AUTO!AE12</f>
        <v>0</v>
      </c>
      <c r="I11" s="68">
        <f>[2]AUTO!AF12</f>
        <v>0</v>
      </c>
      <c r="J11" s="68">
        <f>[2]AUTO!AG12</f>
        <v>0</v>
      </c>
      <c r="K11" s="68">
        <f>[2]AUTO!AJ12</f>
        <v>0</v>
      </c>
      <c r="L11" s="68">
        <f>[2]AUTO!AM12</f>
        <v>0</v>
      </c>
      <c r="M11" s="68">
        <f>[2]AUTO!AQ12</f>
        <v>0</v>
      </c>
      <c r="N11" s="68">
        <f>[2]AUTO!AR12</f>
        <v>0</v>
      </c>
      <c r="O11" s="68">
        <f t="shared" si="0"/>
        <v>265199</v>
      </c>
    </row>
    <row r="12" spans="1:15" x14ac:dyDescent="0.2">
      <c r="A12" s="104" t="s">
        <v>358</v>
      </c>
      <c r="B12" s="68">
        <f t="shared" ref="B12:N12" si="1">+B13+B14</f>
        <v>21844848</v>
      </c>
      <c r="C12" s="68">
        <f t="shared" si="1"/>
        <v>73588</v>
      </c>
      <c r="D12" s="68">
        <f t="shared" si="1"/>
        <v>57</v>
      </c>
      <c r="E12" s="68">
        <f t="shared" si="1"/>
        <v>184426</v>
      </c>
      <c r="F12" s="68"/>
      <c r="G12" s="68">
        <f t="shared" si="1"/>
        <v>0</v>
      </c>
      <c r="H12" s="68">
        <f t="shared" si="1"/>
        <v>0</v>
      </c>
      <c r="I12" s="68">
        <f t="shared" si="1"/>
        <v>0</v>
      </c>
      <c r="J12" s="68">
        <f t="shared" si="1"/>
        <v>0</v>
      </c>
      <c r="K12" s="68">
        <f t="shared" si="1"/>
        <v>0</v>
      </c>
      <c r="L12" s="68">
        <f t="shared" si="1"/>
        <v>0</v>
      </c>
      <c r="M12" s="68">
        <f t="shared" si="1"/>
        <v>0</v>
      </c>
      <c r="N12" s="68">
        <f t="shared" si="1"/>
        <v>0</v>
      </c>
      <c r="O12" s="68">
        <f>+O13+O14</f>
        <v>22102919</v>
      </c>
    </row>
    <row r="13" spans="1:15" hidden="1" x14ac:dyDescent="0.2">
      <c r="A13" s="104" t="s">
        <v>108</v>
      </c>
      <c r="B13" s="68">
        <f>[2]AUTO!F14</f>
        <v>34985</v>
      </c>
      <c r="C13" s="68">
        <f>[2]AUTO!K14</f>
        <v>73588</v>
      </c>
      <c r="D13" s="68">
        <f>[2]AUTO!N14</f>
        <v>57</v>
      </c>
      <c r="E13" s="68">
        <f>[2]AUTO!S14</f>
        <v>184426</v>
      </c>
      <c r="F13" s="68"/>
      <c r="G13" s="68">
        <f>[2]AUTO!AD14</f>
        <v>0</v>
      </c>
      <c r="H13" s="68">
        <f>[2]AUTO!AE14</f>
        <v>0</v>
      </c>
      <c r="I13" s="68">
        <f>[2]AUTO!AF14</f>
        <v>0</v>
      </c>
      <c r="J13" s="68">
        <f>[2]AUTO!AG14</f>
        <v>0</v>
      </c>
      <c r="K13" s="68">
        <f>[2]AUTO!AJ14</f>
        <v>0</v>
      </c>
      <c r="L13" s="68">
        <f>[2]AUTO!AM14</f>
        <v>0</v>
      </c>
      <c r="M13" s="68">
        <f>[2]AUTO!AQ14</f>
        <v>0</v>
      </c>
      <c r="N13" s="68">
        <f>[2]AUTO!AR14</f>
        <v>0</v>
      </c>
      <c r="O13" s="68">
        <f t="shared" ref="O13:O19" si="2">SUM(B13:N13)</f>
        <v>293056</v>
      </c>
    </row>
    <row r="14" spans="1:15" hidden="1" x14ac:dyDescent="0.2">
      <c r="A14" s="104" t="s">
        <v>109</v>
      </c>
      <c r="B14" s="68">
        <f>[2]AUTO!F15</f>
        <v>21809863</v>
      </c>
      <c r="C14" s="68">
        <f>[2]AUTO!K15</f>
        <v>0</v>
      </c>
      <c r="D14" s="68">
        <f>[2]AUTO!N15</f>
        <v>0</v>
      </c>
      <c r="E14" s="68">
        <f>[2]AUTO!S15</f>
        <v>0</v>
      </c>
      <c r="F14" s="68"/>
      <c r="G14" s="68">
        <f>[2]AUTO!AD15</f>
        <v>0</v>
      </c>
      <c r="H14" s="68">
        <f>[2]AUTO!AE15</f>
        <v>0</v>
      </c>
      <c r="I14" s="68">
        <f>[2]AUTO!AF15</f>
        <v>0</v>
      </c>
      <c r="J14" s="68">
        <f>[2]AUTO!AG15</f>
        <v>0</v>
      </c>
      <c r="K14" s="68">
        <f>[2]AUTO!AJ15</f>
        <v>0</v>
      </c>
      <c r="L14" s="68">
        <f>[2]AUTO!AM15</f>
        <v>0</v>
      </c>
      <c r="M14" s="68">
        <f>[2]AUTO!AQ15</f>
        <v>0</v>
      </c>
      <c r="N14" s="68">
        <f>[2]AUTO!AR15</f>
        <v>0</v>
      </c>
      <c r="O14" s="68">
        <f t="shared" si="2"/>
        <v>21809863</v>
      </c>
    </row>
    <row r="15" spans="1:15" x14ac:dyDescent="0.2">
      <c r="A15" s="104" t="s">
        <v>110</v>
      </c>
      <c r="B15" s="68">
        <f>[2]AUTO!F16</f>
        <v>2454169</v>
      </c>
      <c r="C15" s="68">
        <f>[2]AUTO!K16</f>
        <v>0</v>
      </c>
      <c r="D15" s="68">
        <f>[2]AUTO!N16</f>
        <v>0</v>
      </c>
      <c r="E15" s="68">
        <f>[2]AUTO!S16</f>
        <v>0</v>
      </c>
      <c r="F15" s="68"/>
      <c r="G15" s="68">
        <f>[2]AUTO!AD16</f>
        <v>0</v>
      </c>
      <c r="H15" s="68">
        <f>[2]AUTO!AE16</f>
        <v>0</v>
      </c>
      <c r="I15" s="68">
        <f>[2]AUTO!AF16</f>
        <v>0</v>
      </c>
      <c r="J15" s="68">
        <f>[2]AUTO!AG16</f>
        <v>0</v>
      </c>
      <c r="K15" s="68">
        <f>[2]AUTO!AJ16</f>
        <v>0</v>
      </c>
      <c r="L15" s="68">
        <f>[2]AUTO!AM16</f>
        <v>0</v>
      </c>
      <c r="M15" s="68">
        <f>[2]AUTO!AQ16</f>
        <v>0</v>
      </c>
      <c r="N15" s="68">
        <f>[2]AUTO!AR16</f>
        <v>0</v>
      </c>
      <c r="O15" s="68">
        <f t="shared" si="2"/>
        <v>2454169</v>
      </c>
    </row>
    <row r="16" spans="1:15" x14ac:dyDescent="0.2">
      <c r="A16" s="104" t="s">
        <v>111</v>
      </c>
      <c r="B16" s="68">
        <f>[2]AUTO!F17</f>
        <v>31138</v>
      </c>
      <c r="C16" s="68">
        <f>[2]AUTO!K17</f>
        <v>0</v>
      </c>
      <c r="D16" s="68">
        <f>[2]AUTO!N17</f>
        <v>0</v>
      </c>
      <c r="E16" s="68">
        <f>[2]AUTO!S17</f>
        <v>1041966</v>
      </c>
      <c r="F16" s="68"/>
      <c r="G16" s="68">
        <f>[2]AUTO!AD17</f>
        <v>0</v>
      </c>
      <c r="H16" s="68">
        <f>[2]AUTO!AE17</f>
        <v>0</v>
      </c>
      <c r="I16" s="68">
        <f>[2]AUTO!AF17</f>
        <v>0</v>
      </c>
      <c r="J16" s="68">
        <f>[2]AUTO!AG17</f>
        <v>0</v>
      </c>
      <c r="K16" s="68">
        <f>[2]AUTO!AJ17</f>
        <v>0</v>
      </c>
      <c r="L16" s="68">
        <f>[2]AUTO!AM17</f>
        <v>0</v>
      </c>
      <c r="M16" s="68">
        <f>[2]AUTO!AQ17</f>
        <v>0</v>
      </c>
      <c r="N16" s="68">
        <f>[2]AUTO!AR17</f>
        <v>0</v>
      </c>
      <c r="O16" s="68">
        <f t="shared" si="2"/>
        <v>1073104</v>
      </c>
    </row>
    <row r="17" spans="1:15" x14ac:dyDescent="0.2">
      <c r="A17" s="104" t="s">
        <v>112</v>
      </c>
      <c r="B17" s="68">
        <f>[2]AUTO!F18</f>
        <v>362442</v>
      </c>
      <c r="C17" s="68">
        <f>[2]AUTO!K18</f>
        <v>11939</v>
      </c>
      <c r="D17" s="68">
        <f>[2]AUTO!N18</f>
        <v>0</v>
      </c>
      <c r="E17" s="68">
        <f>[2]AUTO!S18</f>
        <v>6097</v>
      </c>
      <c r="F17" s="68"/>
      <c r="G17" s="68">
        <f>[2]AUTO!AD18</f>
        <v>0</v>
      </c>
      <c r="H17" s="68">
        <f>[2]AUTO!AE18</f>
        <v>0</v>
      </c>
      <c r="I17" s="68">
        <f>[2]AUTO!AF18</f>
        <v>0</v>
      </c>
      <c r="J17" s="68">
        <f>[2]AUTO!AG18</f>
        <v>0</v>
      </c>
      <c r="K17" s="68">
        <f>[2]AUTO!AJ18</f>
        <v>0</v>
      </c>
      <c r="L17" s="68">
        <f>[2]AUTO!AM18</f>
        <v>0</v>
      </c>
      <c r="M17" s="68">
        <f>[2]AUTO!AQ18</f>
        <v>0</v>
      </c>
      <c r="N17" s="68">
        <f>[2]AUTO!AR18</f>
        <v>0</v>
      </c>
      <c r="O17" s="68">
        <f t="shared" si="2"/>
        <v>380478</v>
      </c>
    </row>
    <row r="18" spans="1:15" x14ac:dyDescent="0.2">
      <c r="A18" s="104" t="s">
        <v>113</v>
      </c>
      <c r="B18" s="68">
        <f>[2]AUTO!F19</f>
        <v>541635</v>
      </c>
      <c r="C18" s="68">
        <f>[2]AUTO!K19</f>
        <v>102575</v>
      </c>
      <c r="D18" s="68">
        <f>[2]AUTO!N19</f>
        <v>935837</v>
      </c>
      <c r="E18" s="68">
        <f>[2]AUTO!S19</f>
        <v>212013</v>
      </c>
      <c r="F18" s="68"/>
      <c r="G18" s="68">
        <f>[2]AUTO!AD19</f>
        <v>0</v>
      </c>
      <c r="H18" s="68">
        <f>[2]AUTO!AE19</f>
        <v>0</v>
      </c>
      <c r="I18" s="68">
        <f>[2]AUTO!AF19</f>
        <v>0</v>
      </c>
      <c r="J18" s="68">
        <f>[2]AUTO!AG19</f>
        <v>0</v>
      </c>
      <c r="K18" s="68">
        <f>[2]AUTO!AJ19</f>
        <v>0</v>
      </c>
      <c r="L18" s="68">
        <f>[2]AUTO!AM19</f>
        <v>0</v>
      </c>
      <c r="M18" s="68">
        <f>[2]AUTO!AQ19</f>
        <v>0</v>
      </c>
      <c r="N18" s="68">
        <f>[2]AUTO!AR19</f>
        <v>0</v>
      </c>
      <c r="O18" s="68">
        <f t="shared" si="2"/>
        <v>1792060</v>
      </c>
    </row>
    <row r="19" spans="1:15" x14ac:dyDescent="0.2">
      <c r="A19" s="104" t="s">
        <v>114</v>
      </c>
      <c r="B19" s="68">
        <f>[2]AUTO!F20</f>
        <v>112937</v>
      </c>
      <c r="C19" s="68">
        <f>[2]AUTO!K20</f>
        <v>0</v>
      </c>
      <c r="D19" s="68">
        <f>[2]AUTO!N20</f>
        <v>0</v>
      </c>
      <c r="E19" s="68">
        <f>[2]AUTO!S20</f>
        <v>0</v>
      </c>
      <c r="F19" s="68"/>
      <c r="G19" s="68">
        <f>[2]AUTO!AD20</f>
        <v>0</v>
      </c>
      <c r="H19" s="68">
        <f>[2]AUTO!AE20</f>
        <v>0</v>
      </c>
      <c r="I19" s="68">
        <f>[2]AUTO!AF20</f>
        <v>0</v>
      </c>
      <c r="J19" s="68">
        <f>[2]AUTO!AG20</f>
        <v>0</v>
      </c>
      <c r="K19" s="68">
        <f>[2]AUTO!AJ20</f>
        <v>0</v>
      </c>
      <c r="L19" s="68">
        <f>[2]AUTO!AM20</f>
        <v>0</v>
      </c>
      <c r="M19" s="68">
        <f>[2]AUTO!AQ20</f>
        <v>0</v>
      </c>
      <c r="N19" s="68">
        <f>[2]AUTO!AR20</f>
        <v>0</v>
      </c>
      <c r="O19" s="68">
        <f t="shared" si="2"/>
        <v>112937</v>
      </c>
    </row>
    <row r="20" spans="1:15" ht="12.75" customHeight="1" x14ac:dyDescent="0.2">
      <c r="A20" s="104" t="s">
        <v>115</v>
      </c>
      <c r="B20" s="68">
        <f t="shared" ref="B20:N20" si="3">+B21+B22</f>
        <v>1219893</v>
      </c>
      <c r="C20" s="68">
        <f t="shared" si="3"/>
        <v>39140</v>
      </c>
      <c r="D20" s="68">
        <f t="shared" si="3"/>
        <v>0</v>
      </c>
      <c r="E20" s="68">
        <f t="shared" si="3"/>
        <v>272090</v>
      </c>
      <c r="F20" s="68"/>
      <c r="G20" s="68">
        <f t="shared" si="3"/>
        <v>0</v>
      </c>
      <c r="H20" s="68">
        <f t="shared" si="3"/>
        <v>0</v>
      </c>
      <c r="I20" s="68">
        <f t="shared" si="3"/>
        <v>0</v>
      </c>
      <c r="J20" s="68">
        <f t="shared" si="3"/>
        <v>0</v>
      </c>
      <c r="K20" s="68">
        <f t="shared" si="3"/>
        <v>0</v>
      </c>
      <c r="L20" s="68">
        <f t="shared" si="3"/>
        <v>0</v>
      </c>
      <c r="M20" s="68">
        <f t="shared" si="3"/>
        <v>0</v>
      </c>
      <c r="N20" s="68">
        <f t="shared" si="3"/>
        <v>0</v>
      </c>
      <c r="O20" s="68">
        <f>+O21+O22</f>
        <v>1531123</v>
      </c>
    </row>
    <row r="21" spans="1:15" hidden="1" x14ac:dyDescent="0.2">
      <c r="A21" s="104" t="s">
        <v>108</v>
      </c>
      <c r="B21" s="68">
        <f>[2]AUTO!F22</f>
        <v>439333</v>
      </c>
      <c r="C21" s="68">
        <f>[2]AUTO!K22</f>
        <v>39140</v>
      </c>
      <c r="D21" s="68">
        <f>[2]AUTO!N22</f>
        <v>0</v>
      </c>
      <c r="E21" s="68">
        <f>[2]AUTO!S22</f>
        <v>272090</v>
      </c>
      <c r="F21" s="68"/>
      <c r="G21" s="68">
        <f>[2]AUTO!AD22</f>
        <v>0</v>
      </c>
      <c r="H21" s="68">
        <f>[2]AUTO!AE22</f>
        <v>0</v>
      </c>
      <c r="I21" s="68">
        <f>[2]AUTO!AF22</f>
        <v>0</v>
      </c>
      <c r="J21" s="68">
        <f>[2]AUTO!AG22</f>
        <v>0</v>
      </c>
      <c r="K21" s="68">
        <f>[2]AUTO!AJ22</f>
        <v>0</v>
      </c>
      <c r="L21" s="68">
        <f>[2]AUTO!AM22</f>
        <v>0</v>
      </c>
      <c r="M21" s="68">
        <f>[2]AUTO!AQ22</f>
        <v>0</v>
      </c>
      <c r="N21" s="68">
        <f>[2]AUTO!AR22</f>
        <v>0</v>
      </c>
      <c r="O21" s="68">
        <f>SUM(B21:N21)</f>
        <v>750563</v>
      </c>
    </row>
    <row r="22" spans="1:15" hidden="1" x14ac:dyDescent="0.2">
      <c r="A22" s="104" t="s">
        <v>109</v>
      </c>
      <c r="B22" s="68">
        <f>[2]AUTO!F23</f>
        <v>780560</v>
      </c>
      <c r="C22" s="68">
        <f>[2]AUTO!K23</f>
        <v>0</v>
      </c>
      <c r="D22" s="68">
        <f>[2]AUTO!N23</f>
        <v>0</v>
      </c>
      <c r="E22" s="68">
        <f>[2]AUTO!S23</f>
        <v>0</v>
      </c>
      <c r="F22" s="68"/>
      <c r="G22" s="68">
        <f>[2]AUTO!AD23</f>
        <v>0</v>
      </c>
      <c r="H22" s="68">
        <f>[2]AUTO!AE23</f>
        <v>0</v>
      </c>
      <c r="I22" s="68">
        <f>[2]AUTO!AF23</f>
        <v>0</v>
      </c>
      <c r="J22" s="68">
        <f>[2]AUTO!AG23</f>
        <v>0</v>
      </c>
      <c r="K22" s="68">
        <f>[2]AUTO!AJ23</f>
        <v>0</v>
      </c>
      <c r="L22" s="68">
        <f>[2]AUTO!AM23</f>
        <v>0</v>
      </c>
      <c r="M22" s="68">
        <f>[2]AUTO!AQ23</f>
        <v>0</v>
      </c>
      <c r="N22" s="68">
        <f>[2]AUTO!AR23</f>
        <v>0</v>
      </c>
      <c r="O22" s="68">
        <f>SUM(B22:N22)</f>
        <v>780560</v>
      </c>
    </row>
    <row r="23" spans="1:15" x14ac:dyDescent="0.2">
      <c r="A23" s="104" t="s">
        <v>116</v>
      </c>
      <c r="B23" s="68">
        <f>[2]AUTO!F24</f>
        <v>397606</v>
      </c>
      <c r="C23" s="68">
        <f>[2]AUTO!K24</f>
        <v>0</v>
      </c>
      <c r="D23" s="68">
        <f>[2]AUTO!N24</f>
        <v>0</v>
      </c>
      <c r="E23" s="68">
        <f>[2]AUTO!S24</f>
        <v>0</v>
      </c>
      <c r="F23" s="68"/>
      <c r="G23" s="68">
        <f>[2]AUTO!AD24</f>
        <v>0</v>
      </c>
      <c r="H23" s="68">
        <f>[2]AUTO!AE24</f>
        <v>0</v>
      </c>
      <c r="I23" s="68">
        <f>[2]AUTO!AF24</f>
        <v>0</v>
      </c>
      <c r="J23" s="68">
        <f>[2]AUTO!AG24</f>
        <v>0</v>
      </c>
      <c r="K23" s="68">
        <f>[2]AUTO!AJ24</f>
        <v>0</v>
      </c>
      <c r="L23" s="68">
        <f>[2]AUTO!AM24</f>
        <v>0</v>
      </c>
      <c r="M23" s="68">
        <f>[2]AUTO!AQ24</f>
        <v>0</v>
      </c>
      <c r="N23" s="68">
        <f>[2]AUTO!AR24</f>
        <v>0</v>
      </c>
      <c r="O23" s="68">
        <f>SUM(B23:N23)</f>
        <v>397606</v>
      </c>
    </row>
    <row r="24" spans="1:15" x14ac:dyDescent="0.2">
      <c r="A24" s="104" t="s">
        <v>117</v>
      </c>
      <c r="B24" s="68">
        <f>[2]AUTO!F25</f>
        <v>565698</v>
      </c>
      <c r="C24" s="68">
        <f>[2]AUTO!K25</f>
        <v>0</v>
      </c>
      <c r="D24" s="68">
        <f>[2]AUTO!N25</f>
        <v>0</v>
      </c>
      <c r="E24" s="68">
        <f>[2]AUTO!S25</f>
        <v>378013</v>
      </c>
      <c r="F24" s="68"/>
      <c r="G24" s="68">
        <f>[2]AUTO!AD25</f>
        <v>0</v>
      </c>
      <c r="H24" s="68">
        <f>[2]AUTO!AE25</f>
        <v>0</v>
      </c>
      <c r="I24" s="68">
        <f>[2]AUTO!AF25</f>
        <v>0</v>
      </c>
      <c r="J24" s="68">
        <f>[2]AUTO!AG25</f>
        <v>0</v>
      </c>
      <c r="K24" s="68">
        <f>[2]AUTO!AJ25</f>
        <v>0</v>
      </c>
      <c r="L24" s="68">
        <f>[2]AUTO!AM25</f>
        <v>0</v>
      </c>
      <c r="M24" s="68">
        <f>[2]AUTO!AQ25</f>
        <v>0</v>
      </c>
      <c r="N24" s="68">
        <f>[2]AUTO!AR25</f>
        <v>0</v>
      </c>
      <c r="O24" s="68">
        <f>SUM(B24:N24)</f>
        <v>943711</v>
      </c>
    </row>
    <row r="25" spans="1:15" x14ac:dyDescent="0.2">
      <c r="A25" s="104" t="s">
        <v>118</v>
      </c>
      <c r="B25" s="68">
        <f t="shared" ref="B25:N25" si="4">+B26+B27</f>
        <v>320346</v>
      </c>
      <c r="C25" s="68">
        <f t="shared" si="4"/>
        <v>0</v>
      </c>
      <c r="D25" s="68">
        <f t="shared" si="4"/>
        <v>0</v>
      </c>
      <c r="E25" s="68">
        <f t="shared" si="4"/>
        <v>208211</v>
      </c>
      <c r="F25" s="68"/>
      <c r="G25" s="68">
        <f t="shared" si="4"/>
        <v>0</v>
      </c>
      <c r="H25" s="68">
        <f t="shared" si="4"/>
        <v>0</v>
      </c>
      <c r="I25" s="68">
        <f t="shared" si="4"/>
        <v>0</v>
      </c>
      <c r="J25" s="68">
        <f t="shared" si="4"/>
        <v>0</v>
      </c>
      <c r="K25" s="68">
        <f t="shared" si="4"/>
        <v>0</v>
      </c>
      <c r="L25" s="68">
        <f t="shared" si="4"/>
        <v>0</v>
      </c>
      <c r="M25" s="68">
        <f t="shared" si="4"/>
        <v>0</v>
      </c>
      <c r="N25" s="68">
        <f t="shared" si="4"/>
        <v>0</v>
      </c>
      <c r="O25" s="68">
        <f>+O26+O27</f>
        <v>528557</v>
      </c>
    </row>
    <row r="26" spans="1:15" hidden="1" x14ac:dyDescent="0.2">
      <c r="A26" s="104" t="s">
        <v>108</v>
      </c>
      <c r="B26" s="68">
        <f>[2]AUTO!F27</f>
        <v>203413</v>
      </c>
      <c r="C26" s="68">
        <f>[2]AUTO!K27</f>
        <v>0</v>
      </c>
      <c r="D26" s="68">
        <f>[2]AUTO!N27</f>
        <v>0</v>
      </c>
      <c r="E26" s="68">
        <f>[2]AUTO!S27</f>
        <v>208211</v>
      </c>
      <c r="F26" s="68"/>
      <c r="G26" s="68">
        <f>[2]AUTO!AD27</f>
        <v>0</v>
      </c>
      <c r="H26" s="68">
        <f>[2]AUTO!AE27</f>
        <v>0</v>
      </c>
      <c r="I26" s="68">
        <f>[2]AUTO!AF27</f>
        <v>0</v>
      </c>
      <c r="J26" s="68">
        <f>[2]AUTO!AG27</f>
        <v>0</v>
      </c>
      <c r="K26" s="68">
        <f>[2]AUTO!AJ27</f>
        <v>0</v>
      </c>
      <c r="L26" s="68">
        <f>[2]AUTO!AM27</f>
        <v>0</v>
      </c>
      <c r="M26" s="68">
        <f>[2]AUTO!AQ27</f>
        <v>0</v>
      </c>
      <c r="N26" s="68">
        <f>[2]AUTO!AR27</f>
        <v>0</v>
      </c>
      <c r="O26" s="68">
        <f>SUM(B26:N26)</f>
        <v>411624</v>
      </c>
    </row>
    <row r="27" spans="1:15" hidden="1" x14ac:dyDescent="0.2">
      <c r="A27" s="104" t="s">
        <v>109</v>
      </c>
      <c r="B27" s="68">
        <f>[2]AUTO!F28</f>
        <v>116933</v>
      </c>
      <c r="C27" s="68">
        <f>[2]AUTO!K28</f>
        <v>0</v>
      </c>
      <c r="D27" s="68">
        <f>[2]AUTO!N28</f>
        <v>0</v>
      </c>
      <c r="E27" s="68">
        <f>[2]AUTO!S28</f>
        <v>0</v>
      </c>
      <c r="F27" s="68"/>
      <c r="G27" s="68">
        <f>[2]AUTO!AD28</f>
        <v>0</v>
      </c>
      <c r="H27" s="68">
        <f>[2]AUTO!AE28</f>
        <v>0</v>
      </c>
      <c r="I27" s="68">
        <f>[2]AUTO!AF28</f>
        <v>0</v>
      </c>
      <c r="J27" s="68">
        <f>[2]AUTO!AG28</f>
        <v>0</v>
      </c>
      <c r="K27" s="68">
        <f>[2]AUTO!AJ28</f>
        <v>0</v>
      </c>
      <c r="L27" s="68">
        <f>[2]AUTO!AM28</f>
        <v>0</v>
      </c>
      <c r="M27" s="68">
        <f>[2]AUTO!AQ28</f>
        <v>0</v>
      </c>
      <c r="N27" s="68">
        <f>[2]AUTO!AR28</f>
        <v>0</v>
      </c>
      <c r="O27" s="68">
        <f>SUM(B27:N27)</f>
        <v>116933</v>
      </c>
    </row>
    <row r="28" spans="1:15" x14ac:dyDescent="0.2">
      <c r="A28" s="104" t="s">
        <v>119</v>
      </c>
      <c r="B28" s="68">
        <f>[2]AUTO!F29</f>
        <v>224493</v>
      </c>
      <c r="C28" s="68">
        <f>[2]AUTO!K29</f>
        <v>0</v>
      </c>
      <c r="D28" s="68">
        <f>[2]AUTO!N29</f>
        <v>0</v>
      </c>
      <c r="E28" s="68">
        <f>[2]AUTO!S29</f>
        <v>0</v>
      </c>
      <c r="F28" s="68"/>
      <c r="G28" s="68">
        <f>[2]AUTO!AD29</f>
        <v>0</v>
      </c>
      <c r="H28" s="68">
        <f>[2]AUTO!AE29</f>
        <v>0</v>
      </c>
      <c r="I28" s="68">
        <f>[2]AUTO!AF29</f>
        <v>0</v>
      </c>
      <c r="J28" s="68">
        <f>[2]AUTO!AG29</f>
        <v>0</v>
      </c>
      <c r="K28" s="68">
        <f>[2]AUTO!AJ29</f>
        <v>863410</v>
      </c>
      <c r="L28" s="68">
        <f>[2]AUTO!AM29</f>
        <v>814868</v>
      </c>
      <c r="M28" s="68">
        <f>[2]AUTO!AQ29</f>
        <v>0</v>
      </c>
      <c r="N28" s="68">
        <f>[2]AUTO!AR29</f>
        <v>0</v>
      </c>
      <c r="O28" s="68">
        <f>SUM(B28:N28)</f>
        <v>1902771</v>
      </c>
    </row>
    <row r="29" spans="1:15" x14ac:dyDescent="0.2">
      <c r="A29" s="104" t="s">
        <v>120</v>
      </c>
      <c r="B29" s="68">
        <f t="shared" ref="B29:N29" si="5">+B30+B31</f>
        <v>581008</v>
      </c>
      <c r="C29" s="68">
        <f t="shared" si="5"/>
        <v>0</v>
      </c>
      <c r="D29" s="68">
        <f t="shared" si="5"/>
        <v>0</v>
      </c>
      <c r="E29" s="68">
        <f t="shared" si="5"/>
        <v>0</v>
      </c>
      <c r="F29" s="68">
        <f t="shared" si="5"/>
        <v>1662698</v>
      </c>
      <c r="G29" s="68">
        <f t="shared" si="5"/>
        <v>0</v>
      </c>
      <c r="H29" s="68">
        <f t="shared" si="5"/>
        <v>0</v>
      </c>
      <c r="I29" s="68">
        <f t="shared" si="5"/>
        <v>0</v>
      </c>
      <c r="J29" s="68">
        <f t="shared" si="5"/>
        <v>0</v>
      </c>
      <c r="K29" s="68">
        <f t="shared" si="5"/>
        <v>0</v>
      </c>
      <c r="L29" s="68">
        <f t="shared" si="5"/>
        <v>0</v>
      </c>
      <c r="M29" s="68">
        <f t="shared" si="5"/>
        <v>0</v>
      </c>
      <c r="N29" s="68">
        <f t="shared" si="5"/>
        <v>0</v>
      </c>
      <c r="O29" s="68">
        <f>+O30+O31</f>
        <v>2243706</v>
      </c>
    </row>
    <row r="30" spans="1:15" hidden="1" x14ac:dyDescent="0.2">
      <c r="A30" s="104" t="s">
        <v>108</v>
      </c>
      <c r="B30" s="68">
        <f>[2]AUTO!F31</f>
        <v>96310</v>
      </c>
      <c r="C30" s="68">
        <f>[2]AUTO!K31</f>
        <v>0</v>
      </c>
      <c r="D30" s="68">
        <f>[2]AUTO!N31</f>
        <v>0</v>
      </c>
      <c r="E30" s="68">
        <f>[2]AUTO!S31</f>
        <v>0</v>
      </c>
      <c r="F30" s="68">
        <f>[2]AUTO!W31</f>
        <v>1662698</v>
      </c>
      <c r="G30" s="68">
        <f>[2]AUTO!AD31</f>
        <v>0</v>
      </c>
      <c r="H30" s="68">
        <f>[2]AUTO!AE31</f>
        <v>0</v>
      </c>
      <c r="I30" s="68">
        <f>[2]AUTO!AF31</f>
        <v>0</v>
      </c>
      <c r="J30" s="68">
        <f>[2]AUTO!AG31</f>
        <v>0</v>
      </c>
      <c r="K30" s="68">
        <f>[2]AUTO!AJ31</f>
        <v>0</v>
      </c>
      <c r="L30" s="68">
        <f>[2]AUTO!AM31</f>
        <v>0</v>
      </c>
      <c r="M30" s="68">
        <f>[2]AUTO!AQ31</f>
        <v>0</v>
      </c>
      <c r="N30" s="68">
        <f>[2]AUTO!AR31</f>
        <v>0</v>
      </c>
      <c r="O30" s="68">
        <f t="shared" ref="O30:O46" si="6">SUM(B30:N30)</f>
        <v>1759008</v>
      </c>
    </row>
    <row r="31" spans="1:15" hidden="1" x14ac:dyDescent="0.2">
      <c r="A31" s="104" t="s">
        <v>109</v>
      </c>
      <c r="B31" s="68">
        <f>[2]AUTO!F32</f>
        <v>484698</v>
      </c>
      <c r="C31" s="68">
        <f>[2]AUTO!K32</f>
        <v>0</v>
      </c>
      <c r="D31" s="68">
        <f>[2]AUTO!N32</f>
        <v>0</v>
      </c>
      <c r="E31" s="68">
        <f>[2]AUTO!S32</f>
        <v>0</v>
      </c>
      <c r="F31" s="68">
        <f>[2]AUTO!W32</f>
        <v>0</v>
      </c>
      <c r="G31" s="68">
        <f>[2]AUTO!AD32</f>
        <v>0</v>
      </c>
      <c r="H31" s="68">
        <f>[2]AUTO!AE32</f>
        <v>0</v>
      </c>
      <c r="I31" s="68">
        <f>[2]AUTO!AF32</f>
        <v>0</v>
      </c>
      <c r="J31" s="68">
        <f>[2]AUTO!AG32</f>
        <v>0</v>
      </c>
      <c r="K31" s="68">
        <f>[2]AUTO!AJ32</f>
        <v>0</v>
      </c>
      <c r="L31" s="68">
        <f>[2]AUTO!AM32</f>
        <v>0</v>
      </c>
      <c r="M31" s="68">
        <f>[2]AUTO!AQ32</f>
        <v>0</v>
      </c>
      <c r="N31" s="68">
        <f>[2]AUTO!AR32</f>
        <v>0</v>
      </c>
      <c r="O31" s="68">
        <f t="shared" si="6"/>
        <v>484698</v>
      </c>
    </row>
    <row r="32" spans="1:15" x14ac:dyDescent="0.2">
      <c r="A32" s="104" t="s">
        <v>121</v>
      </c>
      <c r="B32" s="68">
        <f>[2]AUTO!F33</f>
        <v>200998</v>
      </c>
      <c r="C32" s="68">
        <f>[2]AUTO!K33</f>
        <v>866</v>
      </c>
      <c r="D32" s="68">
        <f>[2]AUTO!N33</f>
        <v>5147</v>
      </c>
      <c r="E32" s="68">
        <f>[2]AUTO!S33</f>
        <v>0</v>
      </c>
      <c r="F32" s="68"/>
      <c r="G32" s="68">
        <f>[2]AUTO!AD33</f>
        <v>0</v>
      </c>
      <c r="H32" s="68">
        <f>[2]AUTO!AE33</f>
        <v>0</v>
      </c>
      <c r="I32" s="68">
        <f>[2]AUTO!AF33</f>
        <v>0</v>
      </c>
      <c r="J32" s="68">
        <f>[2]AUTO!AG33</f>
        <v>0</v>
      </c>
      <c r="K32" s="68">
        <f>[2]AUTO!AJ33</f>
        <v>0</v>
      </c>
      <c r="L32" s="68">
        <f>[2]AUTO!AM33</f>
        <v>0</v>
      </c>
      <c r="M32" s="68">
        <f>[2]AUTO!AQ33</f>
        <v>0</v>
      </c>
      <c r="N32" s="68">
        <f>[2]AUTO!AR33</f>
        <v>0</v>
      </c>
      <c r="O32" s="68">
        <f t="shared" si="6"/>
        <v>207011</v>
      </c>
    </row>
    <row r="33" spans="1:15" x14ac:dyDescent="0.2">
      <c r="A33" s="104" t="s">
        <v>122</v>
      </c>
      <c r="B33" s="68">
        <f>[2]AUTO!F34</f>
        <v>95842</v>
      </c>
      <c r="C33" s="68">
        <f>[2]AUTO!K34</f>
        <v>30646</v>
      </c>
      <c r="D33" s="68">
        <f>[2]AUTO!N34</f>
        <v>39299</v>
      </c>
      <c r="E33" s="68">
        <f>[2]AUTO!S34</f>
        <v>0</v>
      </c>
      <c r="F33" s="68"/>
      <c r="G33" s="68">
        <f>[2]AUTO!AD34</f>
        <v>0</v>
      </c>
      <c r="H33" s="68">
        <f>[2]AUTO!AE34</f>
        <v>0</v>
      </c>
      <c r="I33" s="68">
        <f>[2]AUTO!AF34</f>
        <v>0</v>
      </c>
      <c r="J33" s="68">
        <f>[2]AUTO!AG34</f>
        <v>0</v>
      </c>
      <c r="K33" s="68">
        <f>[2]AUTO!AJ34</f>
        <v>0</v>
      </c>
      <c r="L33" s="68">
        <f>[2]AUTO!AM34</f>
        <v>0</v>
      </c>
      <c r="M33" s="68">
        <f>[2]AUTO!AQ34</f>
        <v>0</v>
      </c>
      <c r="N33" s="68">
        <f>[2]AUTO!AR34</f>
        <v>0</v>
      </c>
      <c r="O33" s="68">
        <f t="shared" si="6"/>
        <v>165787</v>
      </c>
    </row>
    <row r="34" spans="1:15" x14ac:dyDescent="0.2">
      <c r="A34" s="104" t="s">
        <v>123</v>
      </c>
      <c r="B34" s="68">
        <f>[2]AUTO!F35</f>
        <v>27071</v>
      </c>
      <c r="C34" s="68">
        <f>[2]AUTO!K35</f>
        <v>0</v>
      </c>
      <c r="D34" s="68">
        <f>[2]AUTO!N35</f>
        <v>0</v>
      </c>
      <c r="E34" s="68">
        <f>[2]AUTO!S35</f>
        <v>0</v>
      </c>
      <c r="F34" s="68"/>
      <c r="G34" s="68">
        <f>[2]AUTO!AD35</f>
        <v>0</v>
      </c>
      <c r="H34" s="68">
        <f>[2]AUTO!AE35</f>
        <v>0</v>
      </c>
      <c r="I34" s="68">
        <f>[2]AUTO!AF35</f>
        <v>0</v>
      </c>
      <c r="J34" s="68">
        <f>[2]AUTO!AG35</f>
        <v>0</v>
      </c>
      <c r="K34" s="68">
        <f>[2]AUTO!AJ35</f>
        <v>0</v>
      </c>
      <c r="L34" s="68">
        <f>[2]AUTO!AM35</f>
        <v>0</v>
      </c>
      <c r="M34" s="68">
        <f>[2]AUTO!AQ35</f>
        <v>0</v>
      </c>
      <c r="N34" s="68">
        <f>[2]AUTO!AR35</f>
        <v>0</v>
      </c>
      <c r="O34" s="68">
        <f t="shared" si="6"/>
        <v>27071</v>
      </c>
    </row>
    <row r="35" spans="1:15" x14ac:dyDescent="0.2">
      <c r="A35" s="104" t="s">
        <v>124</v>
      </c>
      <c r="B35" s="68">
        <f>[2]AUTO!F36</f>
        <v>99819</v>
      </c>
      <c r="C35" s="68">
        <f>[2]AUTO!K36</f>
        <v>0</v>
      </c>
      <c r="D35" s="68">
        <f>[2]AUTO!N36</f>
        <v>0</v>
      </c>
      <c r="E35" s="68">
        <f>[2]AUTO!S36</f>
        <v>0</v>
      </c>
      <c r="F35" s="68"/>
      <c r="G35" s="68">
        <f>[2]AUTO!AD36</f>
        <v>0</v>
      </c>
      <c r="H35" s="68">
        <f>[2]AUTO!AE36</f>
        <v>0</v>
      </c>
      <c r="I35" s="68">
        <f>[2]AUTO!AF36</f>
        <v>0</v>
      </c>
      <c r="J35" s="68">
        <f>[2]AUTO!AG36</f>
        <v>0</v>
      </c>
      <c r="K35" s="68">
        <f>[2]AUTO!AJ36</f>
        <v>0</v>
      </c>
      <c r="L35" s="68">
        <f>[2]AUTO!AM36</f>
        <v>0</v>
      </c>
      <c r="M35" s="68">
        <f>[2]AUTO!AQ36</f>
        <v>0</v>
      </c>
      <c r="N35" s="68">
        <f>[2]AUTO!AR36</f>
        <v>0</v>
      </c>
      <c r="O35" s="68">
        <f t="shared" si="6"/>
        <v>99819</v>
      </c>
    </row>
    <row r="36" spans="1:15" x14ac:dyDescent="0.2">
      <c r="A36" s="104" t="s">
        <v>125</v>
      </c>
      <c r="B36" s="68">
        <f>[2]AUTO!F37</f>
        <v>138476</v>
      </c>
      <c r="C36" s="68">
        <f>[2]AUTO!K37</f>
        <v>0</v>
      </c>
      <c r="D36" s="68">
        <f>[2]AUTO!N37</f>
        <v>947664</v>
      </c>
      <c r="E36" s="68">
        <f>[2]AUTO!S37</f>
        <v>599371</v>
      </c>
      <c r="F36" s="68">
        <f>[2]AUTO!W37</f>
        <v>0</v>
      </c>
      <c r="G36" s="68">
        <f>[2]AUTO!AD37</f>
        <v>0</v>
      </c>
      <c r="H36" s="68">
        <f>[2]AUTO!AE37</f>
        <v>0</v>
      </c>
      <c r="I36" s="68">
        <f>[2]AUTO!AF37</f>
        <v>0</v>
      </c>
      <c r="J36" s="68">
        <f>[2]AUTO!AG37</f>
        <v>0</v>
      </c>
      <c r="K36" s="68">
        <f>[2]AUTO!AJ37</f>
        <v>0</v>
      </c>
      <c r="L36" s="68">
        <f>[2]AUTO!AM37</f>
        <v>0</v>
      </c>
      <c r="M36" s="68">
        <f>[2]AUTO!AQ37</f>
        <v>0</v>
      </c>
      <c r="N36" s="68">
        <f>[2]AUTO!AR37</f>
        <v>0</v>
      </c>
      <c r="O36" s="68">
        <f t="shared" si="6"/>
        <v>1685511</v>
      </c>
    </row>
    <row r="37" spans="1:15" x14ac:dyDescent="0.2">
      <c r="A37" s="104" t="s">
        <v>126</v>
      </c>
      <c r="B37" s="68">
        <f>[2]AUTO!F38</f>
        <v>149115</v>
      </c>
      <c r="C37" s="68">
        <f>[2]AUTO!K38</f>
        <v>6256</v>
      </c>
      <c r="D37" s="68">
        <f>[2]AUTO!N38</f>
        <v>0</v>
      </c>
      <c r="E37" s="68">
        <f>[2]AUTO!S38</f>
        <v>0</v>
      </c>
      <c r="F37" s="68"/>
      <c r="G37" s="68">
        <f>[2]AUTO!AD38</f>
        <v>0</v>
      </c>
      <c r="H37" s="68">
        <f>[2]AUTO!AE38</f>
        <v>0</v>
      </c>
      <c r="I37" s="68">
        <f>[2]AUTO!AF38</f>
        <v>0</v>
      </c>
      <c r="J37" s="68">
        <f>[2]AUTO!AG38</f>
        <v>0</v>
      </c>
      <c r="K37" s="68">
        <f>[2]AUTO!AJ38</f>
        <v>0</v>
      </c>
      <c r="L37" s="68">
        <f>[2]AUTO!AM38</f>
        <v>0</v>
      </c>
      <c r="M37" s="68">
        <f>[2]AUTO!AQ38</f>
        <v>0</v>
      </c>
      <c r="N37" s="68">
        <f>[2]AUTO!AR38</f>
        <v>0</v>
      </c>
      <c r="O37" s="68">
        <f t="shared" si="6"/>
        <v>155371</v>
      </c>
    </row>
    <row r="38" spans="1:15" x14ac:dyDescent="0.2">
      <c r="A38" s="104" t="s">
        <v>127</v>
      </c>
      <c r="B38" s="68">
        <f>[2]AUTO!F39</f>
        <v>46943</v>
      </c>
      <c r="C38" s="68">
        <f>[2]AUTO!K39</f>
        <v>0</v>
      </c>
      <c r="D38" s="68">
        <f>[2]AUTO!N39</f>
        <v>0</v>
      </c>
      <c r="E38" s="68">
        <f>[2]AUTO!S39</f>
        <v>0</v>
      </c>
      <c r="F38" s="68"/>
      <c r="G38" s="68">
        <f>[2]AUTO!AD39</f>
        <v>0</v>
      </c>
      <c r="H38" s="68">
        <f>[2]AUTO!AE39</f>
        <v>0</v>
      </c>
      <c r="I38" s="68">
        <f>[2]AUTO!AF39</f>
        <v>0</v>
      </c>
      <c r="J38" s="68">
        <f>[2]AUTO!AG39</f>
        <v>0</v>
      </c>
      <c r="K38" s="68">
        <f>[2]AUTO!AJ39</f>
        <v>0</v>
      </c>
      <c r="L38" s="68">
        <f>[2]AUTO!AM39</f>
        <v>0</v>
      </c>
      <c r="M38" s="68">
        <f>[2]AUTO!AQ39</f>
        <v>0</v>
      </c>
      <c r="N38" s="68">
        <f>[2]AUTO!AR39</f>
        <v>0</v>
      </c>
      <c r="O38" s="68">
        <f t="shared" si="6"/>
        <v>46943</v>
      </c>
    </row>
    <row r="39" spans="1:15" x14ac:dyDescent="0.2">
      <c r="A39" s="104" t="s">
        <v>151</v>
      </c>
      <c r="B39" s="68">
        <f>[2]AUTO!F40</f>
        <v>220261</v>
      </c>
      <c r="C39" s="68">
        <f>[2]AUTO!K40</f>
        <v>0</v>
      </c>
      <c r="D39" s="68">
        <f>[2]AUTO!N40</f>
        <v>0</v>
      </c>
      <c r="E39" s="68">
        <f>[2]AUTO!S40</f>
        <v>0</v>
      </c>
      <c r="F39" s="68"/>
      <c r="G39" s="68">
        <f>[2]AUTO!AD40</f>
        <v>0</v>
      </c>
      <c r="H39" s="68">
        <f>[2]AUTO!AE40</f>
        <v>0</v>
      </c>
      <c r="I39" s="68">
        <f>[2]AUTO!AF40</f>
        <v>0</v>
      </c>
      <c r="J39" s="68">
        <f>[2]AUTO!AG40</f>
        <v>0</v>
      </c>
      <c r="K39" s="68">
        <f>[2]AUTO!AJ40</f>
        <v>0</v>
      </c>
      <c r="L39" s="68">
        <f>[2]AUTO!AM40</f>
        <v>0</v>
      </c>
      <c r="M39" s="68">
        <f>[2]AUTO!AQ40</f>
        <v>0</v>
      </c>
      <c r="N39" s="68">
        <f>[2]AUTO!AR40</f>
        <v>0</v>
      </c>
      <c r="O39" s="68">
        <f t="shared" si="6"/>
        <v>220261</v>
      </c>
    </row>
    <row r="40" spans="1:15" x14ac:dyDescent="0.2">
      <c r="A40" s="104" t="s">
        <v>128</v>
      </c>
      <c r="B40" s="68">
        <f>[2]AUTO!F41</f>
        <v>0</v>
      </c>
      <c r="C40" s="68">
        <f>[2]AUTO!K41</f>
        <v>0</v>
      </c>
      <c r="D40" s="68">
        <f>[2]AUTO!N41</f>
        <v>0</v>
      </c>
      <c r="E40" s="68">
        <f>[2]AUTO!S41</f>
        <v>0</v>
      </c>
      <c r="F40" s="68"/>
      <c r="G40" s="68">
        <f>[2]AUTO!AD41</f>
        <v>0</v>
      </c>
      <c r="H40" s="68">
        <f>[2]AUTO!AE41</f>
        <v>0</v>
      </c>
      <c r="I40" s="68">
        <f>[2]AUTO!AF41</f>
        <v>0</v>
      </c>
      <c r="J40" s="68">
        <f>[2]AUTO!AG41</f>
        <v>0</v>
      </c>
      <c r="K40" s="68">
        <f>[2]AUTO!AJ41</f>
        <v>0</v>
      </c>
      <c r="L40" s="68">
        <f>[2]AUTO!AM41</f>
        <v>0</v>
      </c>
      <c r="M40" s="68">
        <f>[2]AUTO!AQ41</f>
        <v>0</v>
      </c>
      <c r="N40" s="68">
        <f>[2]AUTO!AR41</f>
        <v>0</v>
      </c>
      <c r="O40" s="68">
        <f t="shared" si="6"/>
        <v>0</v>
      </c>
    </row>
    <row r="41" spans="1:15" x14ac:dyDescent="0.2">
      <c r="A41" s="104" t="s">
        <v>129</v>
      </c>
      <c r="B41" s="68">
        <f>[2]AUTO!F42</f>
        <v>863436</v>
      </c>
      <c r="C41" s="68">
        <f>[2]AUTO!K42</f>
        <v>0</v>
      </c>
      <c r="D41" s="68">
        <f>[2]AUTO!N42</f>
        <v>0</v>
      </c>
      <c r="E41" s="68">
        <f>[2]AUTO!S42</f>
        <v>0</v>
      </c>
      <c r="F41" s="68"/>
      <c r="G41" s="68">
        <f>[2]AUTO!AD42</f>
        <v>0</v>
      </c>
      <c r="H41" s="68">
        <f>[2]AUTO!AE42</f>
        <v>0</v>
      </c>
      <c r="I41" s="68">
        <f>[2]AUTO!AF42</f>
        <v>0</v>
      </c>
      <c r="J41" s="68">
        <f>[2]AUTO!AG42</f>
        <v>0</v>
      </c>
      <c r="K41" s="68">
        <f>[2]AUTO!AJ42</f>
        <v>0</v>
      </c>
      <c r="L41" s="68">
        <f>[2]AUTO!AM42</f>
        <v>0</v>
      </c>
      <c r="M41" s="68">
        <f>[2]AUTO!AQ42</f>
        <v>0</v>
      </c>
      <c r="N41" s="68">
        <f>[2]AUTO!AR42</f>
        <v>0</v>
      </c>
      <c r="O41" s="68">
        <f t="shared" si="6"/>
        <v>863436</v>
      </c>
    </row>
    <row r="42" spans="1:15" x14ac:dyDescent="0.2">
      <c r="A42" s="104" t="s">
        <v>130</v>
      </c>
      <c r="B42" s="68">
        <f>[2]AUTO!F43</f>
        <v>68884</v>
      </c>
      <c r="C42" s="68">
        <f>[2]AUTO!K43</f>
        <v>0</v>
      </c>
      <c r="D42" s="68">
        <f>[2]AUTO!N43</f>
        <v>0</v>
      </c>
      <c r="E42" s="68">
        <f>[2]AUTO!S43</f>
        <v>0</v>
      </c>
      <c r="F42" s="68"/>
      <c r="G42" s="68">
        <f>[2]AUTO!AD43</f>
        <v>0</v>
      </c>
      <c r="H42" s="68">
        <f>[2]AUTO!AE43</f>
        <v>0</v>
      </c>
      <c r="I42" s="68">
        <f>[2]AUTO!AF43</f>
        <v>0</v>
      </c>
      <c r="J42" s="68">
        <f>[2]AUTO!AG43</f>
        <v>0</v>
      </c>
      <c r="K42" s="68">
        <f>[2]AUTO!AJ43</f>
        <v>0</v>
      </c>
      <c r="L42" s="68">
        <f>[2]AUTO!AM43</f>
        <v>0</v>
      </c>
      <c r="M42" s="68">
        <f>[2]AUTO!AQ43</f>
        <v>0</v>
      </c>
      <c r="N42" s="68">
        <f>[2]AUTO!AR43</f>
        <v>0</v>
      </c>
      <c r="O42" s="68">
        <f t="shared" si="6"/>
        <v>68884</v>
      </c>
    </row>
    <row r="43" spans="1:15" x14ac:dyDescent="0.2">
      <c r="A43" s="104" t="s">
        <v>131</v>
      </c>
      <c r="B43" s="68">
        <f>[2]AUTO!F44</f>
        <v>447827</v>
      </c>
      <c r="C43" s="68">
        <f>[2]AUTO!K44</f>
        <v>0</v>
      </c>
      <c r="D43" s="68">
        <f>[2]AUTO!N44</f>
        <v>0</v>
      </c>
      <c r="E43" s="68">
        <f>[2]AUTO!S44</f>
        <v>0</v>
      </c>
      <c r="F43" s="68"/>
      <c r="G43" s="68">
        <f>[2]AUTO!AD44</f>
        <v>0</v>
      </c>
      <c r="H43" s="68">
        <f>[2]AUTO!AE44</f>
        <v>0</v>
      </c>
      <c r="I43" s="68">
        <f>[2]AUTO!AF44</f>
        <v>0</v>
      </c>
      <c r="J43" s="68">
        <f>[2]AUTO!AG44</f>
        <v>0</v>
      </c>
      <c r="K43" s="68">
        <f>[2]AUTO!AJ44</f>
        <v>0</v>
      </c>
      <c r="L43" s="68">
        <f>[2]AUTO!AM44</f>
        <v>0</v>
      </c>
      <c r="M43" s="68">
        <f>[2]AUTO!AQ44</f>
        <v>0</v>
      </c>
      <c r="N43" s="68">
        <f>[2]AUTO!AR44</f>
        <v>0</v>
      </c>
      <c r="O43" s="68">
        <f t="shared" si="6"/>
        <v>447827</v>
      </c>
    </row>
    <row r="44" spans="1:15" x14ac:dyDescent="0.2">
      <c r="A44" s="104" t="s">
        <v>132</v>
      </c>
      <c r="B44" s="68">
        <f>[2]AUTO!F45</f>
        <v>159733</v>
      </c>
      <c r="C44" s="68">
        <f>[2]AUTO!K45</f>
        <v>0</v>
      </c>
      <c r="D44" s="68">
        <f>[2]AUTO!N45</f>
        <v>0</v>
      </c>
      <c r="E44" s="68">
        <f>[2]AUTO!S45</f>
        <v>0</v>
      </c>
      <c r="F44" s="68"/>
      <c r="G44" s="68">
        <f>[2]AUTO!AD45</f>
        <v>0</v>
      </c>
      <c r="H44" s="68">
        <f>[2]AUTO!AE45</f>
        <v>0</v>
      </c>
      <c r="I44" s="68">
        <f>[2]AUTO!AF45</f>
        <v>0</v>
      </c>
      <c r="J44" s="68">
        <f>[2]AUTO!AG45</f>
        <v>0</v>
      </c>
      <c r="K44" s="68">
        <f>[2]AUTO!AJ45</f>
        <v>0</v>
      </c>
      <c r="L44" s="68">
        <f>[2]AUTO!AM45</f>
        <v>0</v>
      </c>
      <c r="M44" s="68">
        <f>[2]AUTO!AQ45</f>
        <v>0</v>
      </c>
      <c r="N44" s="68">
        <f>[2]AUTO!AR45</f>
        <v>0</v>
      </c>
      <c r="O44" s="68">
        <f t="shared" si="6"/>
        <v>159733</v>
      </c>
    </row>
    <row r="45" spans="1:15" x14ac:dyDescent="0.2">
      <c r="A45" s="104" t="s">
        <v>133</v>
      </c>
      <c r="B45" s="68">
        <f>[2]AUTO!F46</f>
        <v>69100</v>
      </c>
      <c r="C45" s="68">
        <f>[2]AUTO!K46</f>
        <v>0</v>
      </c>
      <c r="D45" s="68">
        <f>[2]AUTO!N46</f>
        <v>0</v>
      </c>
      <c r="E45" s="68">
        <f>[2]AUTO!S46</f>
        <v>0</v>
      </c>
      <c r="F45" s="68"/>
      <c r="G45" s="68">
        <f>[2]AUTO!AD46</f>
        <v>0</v>
      </c>
      <c r="H45" s="68">
        <f>[2]AUTO!AE46</f>
        <v>0</v>
      </c>
      <c r="I45" s="68">
        <f>[2]AUTO!AF46</f>
        <v>0</v>
      </c>
      <c r="J45" s="68">
        <f>[2]AUTO!AG46</f>
        <v>0</v>
      </c>
      <c r="K45" s="68">
        <f>[2]AUTO!AJ46</f>
        <v>0</v>
      </c>
      <c r="L45" s="68">
        <f>[2]AUTO!AM46</f>
        <v>0</v>
      </c>
      <c r="M45" s="68">
        <f>[2]AUTO!AQ46</f>
        <v>0</v>
      </c>
      <c r="N45" s="68">
        <f>[2]AUTO!AR46</f>
        <v>0</v>
      </c>
      <c r="O45" s="68">
        <f t="shared" si="6"/>
        <v>69100</v>
      </c>
    </row>
    <row r="46" spans="1:15" x14ac:dyDescent="0.2">
      <c r="A46" s="104" t="s">
        <v>134</v>
      </c>
      <c r="B46" s="68">
        <f>[2]AUTO!F47</f>
        <v>22149</v>
      </c>
      <c r="C46" s="68">
        <f>[2]AUTO!K47</f>
        <v>0</v>
      </c>
      <c r="D46" s="68">
        <f>[2]AUTO!N47</f>
        <v>0</v>
      </c>
      <c r="E46" s="68">
        <f>[2]AUTO!S47</f>
        <v>0</v>
      </c>
      <c r="F46" s="68"/>
      <c r="G46" s="68">
        <f>[2]AUTO!AD47</f>
        <v>0</v>
      </c>
      <c r="H46" s="68">
        <f>[2]AUTO!AE47</f>
        <v>0</v>
      </c>
      <c r="I46" s="68">
        <f>[2]AUTO!AF47</f>
        <v>0</v>
      </c>
      <c r="J46" s="68">
        <f>[2]AUTO!AG47</f>
        <v>0</v>
      </c>
      <c r="K46" s="68">
        <f>[2]AUTO!AJ47</f>
        <v>0</v>
      </c>
      <c r="L46" s="68">
        <f>[2]AUTO!AM47</f>
        <v>0</v>
      </c>
      <c r="M46" s="68">
        <f>[2]AUTO!AQ47</f>
        <v>0</v>
      </c>
      <c r="N46" s="68">
        <f>[2]AUTO!AR47</f>
        <v>0</v>
      </c>
      <c r="O46" s="68">
        <f t="shared" si="6"/>
        <v>22149</v>
      </c>
    </row>
    <row r="47" spans="1:15" hidden="1" x14ac:dyDescent="0.2">
      <c r="A47" s="104"/>
      <c r="B47" s="68"/>
      <c r="C47" s="68"/>
      <c r="D47" s="68"/>
      <c r="E47" s="68"/>
      <c r="F47" s="68"/>
      <c r="G47" s="68"/>
      <c r="H47" s="68"/>
      <c r="I47" s="68"/>
      <c r="J47" s="68"/>
      <c r="K47" s="68"/>
      <c r="L47" s="68"/>
      <c r="M47" s="68"/>
      <c r="N47" s="68"/>
      <c r="O47" s="68"/>
    </row>
    <row r="48" spans="1:15" x14ac:dyDescent="0.2">
      <c r="A48" s="104" t="s">
        <v>135</v>
      </c>
      <c r="B48" s="76">
        <f t="shared" ref="B48:O48" si="7">SUM(B49:B52)+SUM(B55:B67)+SUM(B72:B87)</f>
        <v>343311</v>
      </c>
      <c r="C48" s="76">
        <f t="shared" si="7"/>
        <v>88256</v>
      </c>
      <c r="D48" s="76">
        <f t="shared" si="7"/>
        <v>16693</v>
      </c>
      <c r="E48" s="76">
        <f t="shared" si="7"/>
        <v>3503097</v>
      </c>
      <c r="F48" s="76">
        <f t="shared" si="7"/>
        <v>0</v>
      </c>
      <c r="G48" s="76">
        <f t="shared" si="7"/>
        <v>0</v>
      </c>
      <c r="H48" s="76">
        <f t="shared" si="7"/>
        <v>0</v>
      </c>
      <c r="I48" s="76">
        <f t="shared" si="7"/>
        <v>0</v>
      </c>
      <c r="J48" s="76">
        <f t="shared" si="7"/>
        <v>0</v>
      </c>
      <c r="K48" s="76">
        <f t="shared" si="7"/>
        <v>0</v>
      </c>
      <c r="L48" s="76">
        <f t="shared" si="7"/>
        <v>0</v>
      </c>
      <c r="M48" s="76">
        <f t="shared" si="7"/>
        <v>0</v>
      </c>
      <c r="N48" s="76">
        <f t="shared" si="7"/>
        <v>0</v>
      </c>
      <c r="O48" s="76">
        <f t="shared" si="7"/>
        <v>3951357</v>
      </c>
    </row>
    <row r="49" spans="1:15" hidden="1" x14ac:dyDescent="0.2">
      <c r="A49" s="104" t="s">
        <v>53</v>
      </c>
      <c r="B49" s="68">
        <f>[2]AUTO!F50</f>
        <v>0</v>
      </c>
      <c r="C49" s="68">
        <f>[2]AUTO!K50</f>
        <v>0</v>
      </c>
      <c r="D49" s="68">
        <f>[2]AUTO!N50</f>
        <v>0</v>
      </c>
      <c r="E49" s="68">
        <f>[2]AUTO!S50</f>
        <v>0</v>
      </c>
      <c r="F49" s="68"/>
      <c r="G49" s="68">
        <f>[2]AUTO!AD50</f>
        <v>0</v>
      </c>
      <c r="H49" s="68">
        <f>[2]AUTO!AE50</f>
        <v>0</v>
      </c>
      <c r="I49" s="68">
        <f>[2]AUTO!AF50</f>
        <v>0</v>
      </c>
      <c r="J49" s="68">
        <f>[2]AUTO!AG50</f>
        <v>0</v>
      </c>
      <c r="K49" s="68">
        <f>[2]AUTO!AJ50</f>
        <v>0</v>
      </c>
      <c r="L49" s="68">
        <f>[2]AUTO!AM50</f>
        <v>0</v>
      </c>
      <c r="M49" s="68">
        <f>[2]AUTO!AQ50</f>
        <v>0</v>
      </c>
      <c r="N49" s="68">
        <f>[2]AUTO!AR50</f>
        <v>0</v>
      </c>
      <c r="O49" s="68">
        <f>SUM(B49:N49)</f>
        <v>0</v>
      </c>
    </row>
    <row r="50" spans="1:15" x14ac:dyDescent="0.2">
      <c r="A50" s="104" t="s">
        <v>54</v>
      </c>
      <c r="B50" s="68">
        <f>[2]AUTO!F51</f>
        <v>1774</v>
      </c>
      <c r="C50" s="68">
        <f>[2]AUTO!K51</f>
        <v>0</v>
      </c>
      <c r="D50" s="68">
        <f>[2]AUTO!N51</f>
        <v>0</v>
      </c>
      <c r="E50" s="68">
        <f>[2]AUTO!S51</f>
        <v>0</v>
      </c>
      <c r="F50" s="68"/>
      <c r="G50" s="68">
        <f>[2]AUTO!AD51</f>
        <v>0</v>
      </c>
      <c r="H50" s="68">
        <f>[2]AUTO!AE51</f>
        <v>0</v>
      </c>
      <c r="I50" s="68">
        <f>[2]AUTO!AF51</f>
        <v>0</v>
      </c>
      <c r="J50" s="68">
        <f>[2]AUTO!AG51</f>
        <v>0</v>
      </c>
      <c r="K50" s="68">
        <f>[2]AUTO!AJ51</f>
        <v>0</v>
      </c>
      <c r="L50" s="68">
        <f>[2]AUTO!AM51</f>
        <v>0</v>
      </c>
      <c r="M50" s="68">
        <f>[2]AUTO!AQ51</f>
        <v>0</v>
      </c>
      <c r="N50" s="68">
        <f>[2]AUTO!AR51</f>
        <v>0</v>
      </c>
      <c r="O50" s="68">
        <f>SUM(B50:N50)</f>
        <v>1774</v>
      </c>
    </row>
    <row r="51" spans="1:15" x14ac:dyDescent="0.2">
      <c r="A51" s="104" t="s">
        <v>55</v>
      </c>
      <c r="B51" s="68">
        <f>[2]AUTO!F52</f>
        <v>2792</v>
      </c>
      <c r="C51" s="68">
        <f>[2]AUTO!K52</f>
        <v>0</v>
      </c>
      <c r="D51" s="68">
        <f>[2]AUTO!N52</f>
        <v>0</v>
      </c>
      <c r="E51" s="68">
        <f>[2]AUTO!S52</f>
        <v>0</v>
      </c>
      <c r="F51" s="68"/>
      <c r="G51" s="68">
        <f>[2]AUTO!AD52</f>
        <v>0</v>
      </c>
      <c r="H51" s="68">
        <f>[2]AUTO!AE52</f>
        <v>0</v>
      </c>
      <c r="I51" s="68">
        <f>[2]AUTO!AF52</f>
        <v>0</v>
      </c>
      <c r="J51" s="68">
        <f>[2]AUTO!AG52</f>
        <v>0</v>
      </c>
      <c r="K51" s="68">
        <f>[2]AUTO!AJ52</f>
        <v>0</v>
      </c>
      <c r="L51" s="68">
        <f>[2]AUTO!AM52</f>
        <v>0</v>
      </c>
      <c r="M51" s="68">
        <f>[2]AUTO!AQ52</f>
        <v>0</v>
      </c>
      <c r="N51" s="68">
        <f>[2]AUTO!AR52</f>
        <v>0</v>
      </c>
      <c r="O51" s="68">
        <f>SUM(B51:N51)</f>
        <v>2792</v>
      </c>
    </row>
    <row r="52" spans="1:15" ht="14.25" customHeight="1" x14ac:dyDescent="0.2">
      <c r="A52" s="104" t="s">
        <v>56</v>
      </c>
      <c r="B52" s="68">
        <f t="shared" ref="B52:M52" si="8">+B53+B54</f>
        <v>24850</v>
      </c>
      <c r="C52" s="68">
        <f t="shared" si="8"/>
        <v>0</v>
      </c>
      <c r="D52" s="68">
        <f t="shared" si="8"/>
        <v>0</v>
      </c>
      <c r="E52" s="68">
        <f t="shared" si="8"/>
        <v>2065000</v>
      </c>
      <c r="F52" s="68"/>
      <c r="G52" s="68">
        <f t="shared" si="8"/>
        <v>0</v>
      </c>
      <c r="H52" s="68">
        <f t="shared" si="8"/>
        <v>0</v>
      </c>
      <c r="I52" s="68">
        <f t="shared" si="8"/>
        <v>0</v>
      </c>
      <c r="J52" s="68">
        <f t="shared" si="8"/>
        <v>0</v>
      </c>
      <c r="K52" s="68">
        <f t="shared" si="8"/>
        <v>0</v>
      </c>
      <c r="L52" s="68">
        <f t="shared" si="8"/>
        <v>0</v>
      </c>
      <c r="M52" s="68">
        <f t="shared" si="8"/>
        <v>0</v>
      </c>
      <c r="N52" s="68">
        <f>+N53+N54</f>
        <v>0</v>
      </c>
      <c r="O52" s="68">
        <f>+O53+O54</f>
        <v>2089850</v>
      </c>
    </row>
    <row r="53" spans="1:15" ht="15" hidden="1" customHeight="1" x14ac:dyDescent="0.2">
      <c r="A53" s="104" t="s">
        <v>136</v>
      </c>
      <c r="B53" s="68">
        <f>[2]AUTO!F54</f>
        <v>9332</v>
      </c>
      <c r="C53" s="68">
        <f>[2]AUTO!K54</f>
        <v>0</v>
      </c>
      <c r="D53" s="68">
        <f>[2]AUTO!N54</f>
        <v>0</v>
      </c>
      <c r="E53" s="68">
        <f>[2]AUTO!S54</f>
        <v>2065000</v>
      </c>
      <c r="F53" s="68"/>
      <c r="G53" s="68">
        <f>[2]AUTO!AD54</f>
        <v>0</v>
      </c>
      <c r="H53" s="68">
        <f>[2]AUTO!AE54</f>
        <v>0</v>
      </c>
      <c r="I53" s="68">
        <f>[2]AUTO!AF54</f>
        <v>0</v>
      </c>
      <c r="J53" s="68">
        <f>[2]AUTO!AG54</f>
        <v>0</v>
      </c>
      <c r="K53" s="68">
        <f>[2]AUTO!AJ54</f>
        <v>0</v>
      </c>
      <c r="L53" s="68">
        <f>[2]AUTO!AM54</f>
        <v>0</v>
      </c>
      <c r="M53" s="68">
        <f>[2]AUTO!AQ54</f>
        <v>0</v>
      </c>
      <c r="N53" s="68">
        <f>[2]AUTO!AR54</f>
        <v>0</v>
      </c>
      <c r="O53" s="68">
        <f>SUM(B53:N53)</f>
        <v>2074332</v>
      </c>
    </row>
    <row r="54" spans="1:15" ht="13.5" hidden="1" customHeight="1" x14ac:dyDescent="0.2">
      <c r="A54" s="104" t="s">
        <v>137</v>
      </c>
      <c r="B54" s="68">
        <f>[2]AUTO!F55</f>
        <v>15518</v>
      </c>
      <c r="C54" s="68">
        <f>[2]AUTO!K55</f>
        <v>0</v>
      </c>
      <c r="D54" s="68">
        <f>[2]AUTO!N55</f>
        <v>0</v>
      </c>
      <c r="E54" s="68">
        <f>[2]AUTO!S55</f>
        <v>0</v>
      </c>
      <c r="F54" s="68"/>
      <c r="G54" s="68">
        <f>[2]AUTO!AD55</f>
        <v>0</v>
      </c>
      <c r="H54" s="68">
        <f>[2]AUTO!AE55</f>
        <v>0</v>
      </c>
      <c r="I54" s="68">
        <f>[2]AUTO!AF55</f>
        <v>0</v>
      </c>
      <c r="J54" s="68">
        <f>[2]AUTO!AG55</f>
        <v>0</v>
      </c>
      <c r="K54" s="68">
        <f>[2]AUTO!AJ55</f>
        <v>0</v>
      </c>
      <c r="L54" s="68">
        <f>[2]AUTO!AM55</f>
        <v>0</v>
      </c>
      <c r="M54" s="68">
        <f>[2]AUTO!AQ55</f>
        <v>0</v>
      </c>
      <c r="N54" s="68">
        <f>[2]AUTO!AR55</f>
        <v>0</v>
      </c>
      <c r="O54" s="68">
        <f>SUM(B54:N54)</f>
        <v>15518</v>
      </c>
    </row>
    <row r="55" spans="1:15" x14ac:dyDescent="0.2">
      <c r="A55" s="104" t="s">
        <v>59</v>
      </c>
      <c r="B55" s="68">
        <f>[2]AUTO!F56</f>
        <v>2838</v>
      </c>
      <c r="C55" s="68">
        <f>[2]AUTO!K56</f>
        <v>0</v>
      </c>
      <c r="D55" s="68">
        <f>[2]AUTO!N56</f>
        <v>0</v>
      </c>
      <c r="E55" s="68">
        <f>[2]AUTO!S56</f>
        <v>0</v>
      </c>
      <c r="F55" s="68"/>
      <c r="G55" s="68">
        <f>[2]AUTO!AD56</f>
        <v>0</v>
      </c>
      <c r="H55" s="68">
        <f>[2]AUTO!AE56</f>
        <v>0</v>
      </c>
      <c r="I55" s="68">
        <f>[2]AUTO!AF56</f>
        <v>0</v>
      </c>
      <c r="J55" s="68">
        <f>[2]AUTO!AG56</f>
        <v>0</v>
      </c>
      <c r="K55" s="68">
        <f>[2]AUTO!AJ56</f>
        <v>0</v>
      </c>
      <c r="L55" s="68">
        <f>[2]AUTO!AM56</f>
        <v>0</v>
      </c>
      <c r="M55" s="68">
        <f>[2]AUTO!AQ56</f>
        <v>0</v>
      </c>
      <c r="N55" s="68">
        <f>[2]AUTO!AR56</f>
        <v>0</v>
      </c>
      <c r="O55" s="68">
        <f>SUM(B55:N55)</f>
        <v>2838</v>
      </c>
    </row>
    <row r="56" spans="1:15" x14ac:dyDescent="0.2">
      <c r="A56" s="104" t="s">
        <v>60</v>
      </c>
      <c r="B56" s="68">
        <f>[2]AUTO!F57</f>
        <v>4087</v>
      </c>
      <c r="C56" s="68">
        <f>[2]AUTO!K57</f>
        <v>0</v>
      </c>
      <c r="D56" s="68">
        <f>[2]AUTO!N57</f>
        <v>0</v>
      </c>
      <c r="E56" s="68">
        <f>[2]AUTO!S57</f>
        <v>0</v>
      </c>
      <c r="F56" s="68"/>
      <c r="G56" s="68">
        <f>[2]AUTO!AD57</f>
        <v>0</v>
      </c>
      <c r="H56" s="68">
        <f>[2]AUTO!AE57</f>
        <v>0</v>
      </c>
      <c r="I56" s="68">
        <f>[2]AUTO!AF57</f>
        <v>0</v>
      </c>
      <c r="J56" s="68">
        <f>[2]AUTO!AG57</f>
        <v>0</v>
      </c>
      <c r="K56" s="68">
        <f>[2]AUTO!AJ57</f>
        <v>0</v>
      </c>
      <c r="L56" s="68">
        <f>[2]AUTO!AM57</f>
        <v>0</v>
      </c>
      <c r="M56" s="68">
        <f>[2]AUTO!AQ57</f>
        <v>0</v>
      </c>
      <c r="N56" s="68">
        <f>[2]AUTO!AR57</f>
        <v>0</v>
      </c>
      <c r="O56" s="68">
        <f>SUM(B56:N56)</f>
        <v>4087</v>
      </c>
    </row>
    <row r="57" spans="1:15" x14ac:dyDescent="0.2">
      <c r="A57" s="104" t="s">
        <v>61</v>
      </c>
      <c r="B57" s="68">
        <f>[2]AUTO!F58</f>
        <v>10247</v>
      </c>
      <c r="C57" s="68">
        <f>[2]AUTO!K58</f>
        <v>0</v>
      </c>
      <c r="D57" s="68">
        <f>[2]AUTO!N58</f>
        <v>0</v>
      </c>
      <c r="E57" s="68">
        <f>[2]AUTO!S58</f>
        <v>0</v>
      </c>
      <c r="F57" s="68"/>
      <c r="G57" s="68">
        <f>[2]AUTO!AD58</f>
        <v>0</v>
      </c>
      <c r="H57" s="68">
        <f>[2]AUTO!AE58</f>
        <v>0</v>
      </c>
      <c r="I57" s="68">
        <f>[2]AUTO!AF58</f>
        <v>0</v>
      </c>
      <c r="J57" s="68">
        <f>[2]AUTO!AG58</f>
        <v>0</v>
      </c>
      <c r="K57" s="68">
        <f>[2]AUTO!AJ58</f>
        <v>0</v>
      </c>
      <c r="L57" s="68">
        <f>[2]AUTO!AM58</f>
        <v>0</v>
      </c>
      <c r="M57" s="68">
        <f>[2]AUTO!AQ58</f>
        <v>0</v>
      </c>
      <c r="N57" s="68">
        <f>[2]AUTO!AR58</f>
        <v>0</v>
      </c>
      <c r="O57" s="68">
        <f>SUM(B57:N57)</f>
        <v>10247</v>
      </c>
    </row>
    <row r="58" spans="1:15" x14ac:dyDescent="0.2">
      <c r="A58" s="104" t="s">
        <v>62</v>
      </c>
      <c r="B58" s="68">
        <f>[2]AUTO!F59</f>
        <v>972</v>
      </c>
      <c r="C58" s="68">
        <f>[2]AUTO!K59</f>
        <v>0</v>
      </c>
      <c r="D58" s="68">
        <f>[2]AUTO!N59</f>
        <v>0</v>
      </c>
      <c r="E58" s="68">
        <f>[2]AUTO!S59</f>
        <v>29867</v>
      </c>
      <c r="F58" s="68"/>
      <c r="G58" s="68">
        <f>[2]AUTO!AD59</f>
        <v>0</v>
      </c>
      <c r="H58" s="68">
        <f>[2]AUTO!AE59</f>
        <v>0</v>
      </c>
      <c r="I58" s="68">
        <f>[2]AUTO!AF59</f>
        <v>0</v>
      </c>
      <c r="J58" s="68">
        <f>[2]AUTO!AG59</f>
        <v>0</v>
      </c>
      <c r="K58" s="68">
        <f>[2]AUTO!AJ59</f>
        <v>0</v>
      </c>
      <c r="L58" s="68">
        <f>[2]AUTO!AM59</f>
        <v>0</v>
      </c>
      <c r="M58" s="68">
        <f>[2]AUTO!AQ59</f>
        <v>0</v>
      </c>
      <c r="N58" s="68">
        <f>[2]AUTO!AR59</f>
        <v>0</v>
      </c>
      <c r="O58" s="68">
        <f t="shared" ref="O58:O66" si="9">SUM(B58:N58)</f>
        <v>30839</v>
      </c>
    </row>
    <row r="59" spans="1:15" x14ac:dyDescent="0.2">
      <c r="A59" s="104" t="s">
        <v>210</v>
      </c>
      <c r="B59" s="68">
        <f>[2]AUTO!F60</f>
        <v>3742</v>
      </c>
      <c r="C59" s="68">
        <f>[2]AUTO!K60</f>
        <v>0</v>
      </c>
      <c r="D59" s="68">
        <f>[2]AUTO!N60</f>
        <v>0</v>
      </c>
      <c r="E59" s="68">
        <f>[2]AUTO!S60</f>
        <v>0</v>
      </c>
      <c r="F59" s="68"/>
      <c r="G59" s="68">
        <f>[2]AUTO!AD60</f>
        <v>0</v>
      </c>
      <c r="H59" s="68">
        <f>[2]AUTO!AE60</f>
        <v>0</v>
      </c>
      <c r="I59" s="68">
        <f>[2]AUTO!AF60</f>
        <v>0</v>
      </c>
      <c r="J59" s="68">
        <f>[2]AUTO!AG60</f>
        <v>0</v>
      </c>
      <c r="K59" s="68">
        <f>[2]AUTO!AJ60</f>
        <v>0</v>
      </c>
      <c r="L59" s="68">
        <f>[2]AUTO!AM60</f>
        <v>0</v>
      </c>
      <c r="M59" s="68">
        <f>[2]AUTO!AQ60</f>
        <v>0</v>
      </c>
      <c r="N59" s="68">
        <f>[2]AUTO!AR60</f>
        <v>0</v>
      </c>
      <c r="O59" s="68">
        <f t="shared" si="9"/>
        <v>3742</v>
      </c>
    </row>
    <row r="60" spans="1:15" x14ac:dyDescent="0.2">
      <c r="A60" s="104" t="s">
        <v>63</v>
      </c>
      <c r="B60" s="68">
        <f>[2]AUTO!F61</f>
        <v>5249</v>
      </c>
      <c r="C60" s="68">
        <f>[2]AUTO!K61</f>
        <v>0</v>
      </c>
      <c r="D60" s="68">
        <f>[2]AUTO!N61</f>
        <v>0</v>
      </c>
      <c r="E60" s="68">
        <f>[2]AUTO!S61</f>
        <v>11581</v>
      </c>
      <c r="F60" s="68"/>
      <c r="G60" s="68">
        <f>[2]AUTO!AD61</f>
        <v>0</v>
      </c>
      <c r="H60" s="68">
        <f>[2]AUTO!AE61</f>
        <v>0</v>
      </c>
      <c r="I60" s="68">
        <f>[2]AUTO!AF61</f>
        <v>0</v>
      </c>
      <c r="J60" s="68">
        <f>[2]AUTO!AG61</f>
        <v>0</v>
      </c>
      <c r="K60" s="68">
        <f>[2]AUTO!AJ61</f>
        <v>0</v>
      </c>
      <c r="L60" s="68">
        <f>[2]AUTO!AM61</f>
        <v>0</v>
      </c>
      <c r="M60" s="68">
        <f>[2]AUTO!AQ61</f>
        <v>0</v>
      </c>
      <c r="N60" s="68">
        <f>[2]AUTO!AR61</f>
        <v>0</v>
      </c>
      <c r="O60" s="68">
        <f t="shared" si="9"/>
        <v>16830</v>
      </c>
    </row>
    <row r="61" spans="1:15" x14ac:dyDescent="0.2">
      <c r="A61" s="104" t="s">
        <v>174</v>
      </c>
      <c r="B61" s="68">
        <f>[2]AUTO!F62</f>
        <v>4342</v>
      </c>
      <c r="C61" s="68">
        <f>[2]AUTO!K62</f>
        <v>0</v>
      </c>
      <c r="D61" s="68">
        <f>[2]AUTO!N62</f>
        <v>0</v>
      </c>
      <c r="E61" s="68">
        <f>[2]AUTO!S62</f>
        <v>0</v>
      </c>
      <c r="F61" s="68"/>
      <c r="G61" s="68">
        <f>[2]AUTO!AD62</f>
        <v>0</v>
      </c>
      <c r="H61" s="68">
        <f>[2]AUTO!AE62</f>
        <v>0</v>
      </c>
      <c r="I61" s="68">
        <f>[2]AUTO!AF62</f>
        <v>0</v>
      </c>
      <c r="J61" s="68">
        <f>[2]AUTO!AG62</f>
        <v>0</v>
      </c>
      <c r="K61" s="68">
        <f>[2]AUTO!AJ62</f>
        <v>0</v>
      </c>
      <c r="L61" s="68">
        <f>[2]AUTO!AM62</f>
        <v>0</v>
      </c>
      <c r="M61" s="68">
        <f>[2]AUTO!AQ62</f>
        <v>0</v>
      </c>
      <c r="N61" s="68">
        <f>[2]AUTO!AR62</f>
        <v>0</v>
      </c>
      <c r="O61" s="68">
        <f t="shared" si="9"/>
        <v>4342</v>
      </c>
    </row>
    <row r="62" spans="1:15" x14ac:dyDescent="0.2">
      <c r="A62" s="104" t="s">
        <v>64</v>
      </c>
      <c r="B62" s="68">
        <f>[2]AUTO!F63</f>
        <v>18921</v>
      </c>
      <c r="C62" s="68">
        <f>[2]AUTO!K63</f>
        <v>0</v>
      </c>
      <c r="D62" s="68">
        <f>[2]AUTO!N63</f>
        <v>0</v>
      </c>
      <c r="E62" s="68">
        <f>[2]AUTO!S63</f>
        <v>678652</v>
      </c>
      <c r="F62" s="68"/>
      <c r="G62" s="68">
        <f>[2]AUTO!AD63</f>
        <v>0</v>
      </c>
      <c r="H62" s="68">
        <f>[2]AUTO!AE63</f>
        <v>0</v>
      </c>
      <c r="I62" s="68">
        <f>[2]AUTO!AF63</f>
        <v>0</v>
      </c>
      <c r="J62" s="68">
        <f>[2]AUTO!AG63</f>
        <v>0</v>
      </c>
      <c r="K62" s="68">
        <f>[2]AUTO!AJ63</f>
        <v>0</v>
      </c>
      <c r="L62" s="68">
        <f>[2]AUTO!AM63</f>
        <v>0</v>
      </c>
      <c r="M62" s="68">
        <f>[2]AUTO!AQ63</f>
        <v>0</v>
      </c>
      <c r="N62" s="68">
        <f>[2]AUTO!AR63</f>
        <v>0</v>
      </c>
      <c r="O62" s="68">
        <f t="shared" si="9"/>
        <v>697573</v>
      </c>
    </row>
    <row r="63" spans="1:15" x14ac:dyDescent="0.2">
      <c r="A63" s="104" t="s">
        <v>65</v>
      </c>
      <c r="B63" s="68">
        <f>[2]AUTO!F64</f>
        <v>3624</v>
      </c>
      <c r="C63" s="68">
        <f>[2]AUTO!K64</f>
        <v>0</v>
      </c>
      <c r="D63" s="68">
        <f>[2]AUTO!N64</f>
        <v>0</v>
      </c>
      <c r="E63" s="68">
        <f>[2]AUTO!S64</f>
        <v>0</v>
      </c>
      <c r="F63" s="68"/>
      <c r="G63" s="68">
        <f>[2]AUTO!AD64</f>
        <v>0</v>
      </c>
      <c r="H63" s="68">
        <f>[2]AUTO!AE64</f>
        <v>0</v>
      </c>
      <c r="I63" s="68">
        <f>[2]AUTO!AF64</f>
        <v>0</v>
      </c>
      <c r="J63" s="68">
        <f>[2]AUTO!AG64</f>
        <v>0</v>
      </c>
      <c r="K63" s="68">
        <f>[2]AUTO!AJ64</f>
        <v>0</v>
      </c>
      <c r="L63" s="68">
        <f>[2]AUTO!AM64</f>
        <v>0</v>
      </c>
      <c r="M63" s="68">
        <f>[2]AUTO!AQ64</f>
        <v>0</v>
      </c>
      <c r="N63" s="68">
        <f>[2]AUTO!AR64</f>
        <v>0</v>
      </c>
      <c r="O63" s="68">
        <f t="shared" si="9"/>
        <v>3624</v>
      </c>
    </row>
    <row r="64" spans="1:15" x14ac:dyDescent="0.2">
      <c r="A64" s="104" t="s">
        <v>66</v>
      </c>
      <c r="B64" s="68">
        <f>[2]AUTO!F65</f>
        <v>3770</v>
      </c>
      <c r="C64" s="68">
        <f>[2]AUTO!K65</f>
        <v>0</v>
      </c>
      <c r="D64" s="68">
        <f>[2]AUTO!N65</f>
        <v>0</v>
      </c>
      <c r="E64" s="68">
        <f>[2]AUTO!S65</f>
        <v>0</v>
      </c>
      <c r="F64" s="68"/>
      <c r="G64" s="68">
        <f>[2]AUTO!AD65</f>
        <v>0</v>
      </c>
      <c r="H64" s="68">
        <f>[2]AUTO!AE65</f>
        <v>0</v>
      </c>
      <c r="I64" s="68">
        <f>[2]AUTO!AF65</f>
        <v>0</v>
      </c>
      <c r="J64" s="68">
        <f>[2]AUTO!AG65</f>
        <v>0</v>
      </c>
      <c r="K64" s="68">
        <f>[2]AUTO!AJ65</f>
        <v>0</v>
      </c>
      <c r="L64" s="68">
        <f>[2]AUTO!AM65</f>
        <v>0</v>
      </c>
      <c r="M64" s="68">
        <f>[2]AUTO!AQ65</f>
        <v>0</v>
      </c>
      <c r="N64" s="68">
        <f>[2]AUTO!AR65</f>
        <v>0</v>
      </c>
      <c r="O64" s="68">
        <f t="shared" si="9"/>
        <v>3770</v>
      </c>
    </row>
    <row r="65" spans="1:15" x14ac:dyDescent="0.2">
      <c r="A65" s="104" t="s">
        <v>67</v>
      </c>
      <c r="B65" s="68">
        <f>[2]AUTO!F66</f>
        <v>1732</v>
      </c>
      <c r="C65" s="68">
        <f>[2]AUTO!K66</f>
        <v>0</v>
      </c>
      <c r="D65" s="68">
        <f>[2]AUTO!N66</f>
        <v>0</v>
      </c>
      <c r="E65" s="68">
        <f>[2]AUTO!S66</f>
        <v>40169</v>
      </c>
      <c r="F65" s="68"/>
      <c r="G65" s="68">
        <f>[2]AUTO!AD66</f>
        <v>0</v>
      </c>
      <c r="H65" s="68">
        <f>[2]AUTO!AE66</f>
        <v>0</v>
      </c>
      <c r="I65" s="68">
        <f>[2]AUTO!AF66</f>
        <v>0</v>
      </c>
      <c r="J65" s="68">
        <f>[2]AUTO!AG66</f>
        <v>0</v>
      </c>
      <c r="K65" s="68">
        <f>[2]AUTO!AJ66</f>
        <v>0</v>
      </c>
      <c r="L65" s="68">
        <f>[2]AUTO!AM66</f>
        <v>0</v>
      </c>
      <c r="M65" s="68">
        <f>[2]AUTO!AQ66</f>
        <v>0</v>
      </c>
      <c r="N65" s="68">
        <f>[2]AUTO!AR66</f>
        <v>0</v>
      </c>
      <c r="O65" s="68">
        <f t="shared" si="9"/>
        <v>41901</v>
      </c>
    </row>
    <row r="66" spans="1:15" x14ac:dyDescent="0.2">
      <c r="A66" s="104" t="s">
        <v>68</v>
      </c>
      <c r="B66" s="68">
        <f>[2]AUTO!F67</f>
        <v>2854</v>
      </c>
      <c r="C66" s="68">
        <f>[2]AUTO!K67</f>
        <v>52642</v>
      </c>
      <c r="D66" s="68">
        <f>[2]AUTO!N67</f>
        <v>0</v>
      </c>
      <c r="E66" s="68">
        <f>[2]AUTO!S67</f>
        <v>0</v>
      </c>
      <c r="F66" s="68"/>
      <c r="G66" s="68">
        <f>[2]AUTO!AD67</f>
        <v>0</v>
      </c>
      <c r="H66" s="68">
        <f>[2]AUTO!AE67</f>
        <v>0</v>
      </c>
      <c r="I66" s="68">
        <f>[2]AUTO!AF67</f>
        <v>0</v>
      </c>
      <c r="J66" s="68">
        <f>[2]AUTO!AG67</f>
        <v>0</v>
      </c>
      <c r="K66" s="68">
        <f>[2]AUTO!AJ67</f>
        <v>0</v>
      </c>
      <c r="L66" s="68">
        <f>[2]AUTO!AM67</f>
        <v>0</v>
      </c>
      <c r="M66" s="68">
        <f>[2]AUTO!AQ67</f>
        <v>0</v>
      </c>
      <c r="N66" s="68">
        <f>[2]AUTO!AR67</f>
        <v>0</v>
      </c>
      <c r="O66" s="68">
        <f t="shared" si="9"/>
        <v>55496</v>
      </c>
    </row>
    <row r="67" spans="1:15" x14ac:dyDescent="0.2">
      <c r="A67" s="12" t="s">
        <v>69</v>
      </c>
      <c r="B67" s="76">
        <f t="shared" ref="B67:N67" si="10">SUM(B68:B71)</f>
        <v>15880</v>
      </c>
      <c r="C67" s="76">
        <f t="shared" si="10"/>
        <v>0</v>
      </c>
      <c r="D67" s="76">
        <f t="shared" si="10"/>
        <v>0</v>
      </c>
      <c r="E67" s="76">
        <f t="shared" si="10"/>
        <v>677828</v>
      </c>
      <c r="F67" s="76"/>
      <c r="G67" s="76">
        <f t="shared" si="10"/>
        <v>0</v>
      </c>
      <c r="H67" s="76">
        <f t="shared" si="10"/>
        <v>0</v>
      </c>
      <c r="I67" s="76">
        <f t="shared" si="10"/>
        <v>0</v>
      </c>
      <c r="J67" s="76">
        <f t="shared" si="10"/>
        <v>0</v>
      </c>
      <c r="K67" s="76">
        <f t="shared" si="10"/>
        <v>0</v>
      </c>
      <c r="L67" s="76">
        <f t="shared" si="10"/>
        <v>0</v>
      </c>
      <c r="M67" s="76">
        <f t="shared" si="10"/>
        <v>0</v>
      </c>
      <c r="N67" s="76">
        <f t="shared" si="10"/>
        <v>0</v>
      </c>
      <c r="O67" s="76">
        <f>SUM(O68:O71)</f>
        <v>693708</v>
      </c>
    </row>
    <row r="68" spans="1:15" x14ac:dyDescent="0.2">
      <c r="A68" s="12" t="s">
        <v>70</v>
      </c>
      <c r="B68" s="68">
        <f>[2]AUTO!F69</f>
        <v>1666</v>
      </c>
      <c r="C68" s="68">
        <f>[2]AUTO!K69</f>
        <v>0</v>
      </c>
      <c r="D68" s="68">
        <f>[2]AUTO!N69</f>
        <v>0</v>
      </c>
      <c r="E68" s="68">
        <f>[2]AUTO!S69</f>
        <v>677828</v>
      </c>
      <c r="F68" s="68"/>
      <c r="G68" s="68">
        <f>[2]AUTO!AD69</f>
        <v>0</v>
      </c>
      <c r="H68" s="68">
        <f>[2]AUTO!AE69</f>
        <v>0</v>
      </c>
      <c r="I68" s="68">
        <f>[2]AUTO!AF69</f>
        <v>0</v>
      </c>
      <c r="J68" s="68">
        <f>[2]AUTO!AG69</f>
        <v>0</v>
      </c>
      <c r="K68" s="68">
        <f>[2]AUTO!AJ69</f>
        <v>0</v>
      </c>
      <c r="L68" s="68">
        <f>[2]AUTO!AM69</f>
        <v>0</v>
      </c>
      <c r="M68" s="68">
        <f>[2]AUTO!AQ69</f>
        <v>0</v>
      </c>
      <c r="N68" s="68">
        <f>[2]AUTO!AR69</f>
        <v>0</v>
      </c>
      <c r="O68" s="68">
        <f t="shared" ref="O68:O87" si="11">SUM(B68:N68)</f>
        <v>679494</v>
      </c>
    </row>
    <row r="69" spans="1:15" x14ac:dyDescent="0.2">
      <c r="A69" s="12" t="s">
        <v>71</v>
      </c>
      <c r="B69" s="68">
        <f>[2]AUTO!F70</f>
        <v>4961</v>
      </c>
      <c r="C69" s="68">
        <f>[2]AUTO!K70</f>
        <v>0</v>
      </c>
      <c r="D69" s="68">
        <f>[2]AUTO!N70</f>
        <v>0</v>
      </c>
      <c r="E69" s="68">
        <f>[2]AUTO!S70</f>
        <v>0</v>
      </c>
      <c r="F69" s="68"/>
      <c r="G69" s="68">
        <f>[2]AUTO!AD70</f>
        <v>0</v>
      </c>
      <c r="H69" s="68">
        <f>[2]AUTO!AE70</f>
        <v>0</v>
      </c>
      <c r="I69" s="68">
        <f>[2]AUTO!AF70</f>
        <v>0</v>
      </c>
      <c r="J69" s="68">
        <f>[2]AUTO!AG70</f>
        <v>0</v>
      </c>
      <c r="K69" s="68">
        <f>[2]AUTO!AJ70</f>
        <v>0</v>
      </c>
      <c r="L69" s="68">
        <f>[2]AUTO!AM70</f>
        <v>0</v>
      </c>
      <c r="M69" s="68">
        <f>[2]AUTO!AQ70</f>
        <v>0</v>
      </c>
      <c r="N69" s="68">
        <f>[2]AUTO!AR70</f>
        <v>0</v>
      </c>
      <c r="O69" s="68">
        <f t="shared" si="11"/>
        <v>4961</v>
      </c>
    </row>
    <row r="70" spans="1:15" x14ac:dyDescent="0.2">
      <c r="A70" s="12" t="s">
        <v>72</v>
      </c>
      <c r="B70" s="68">
        <f>[2]AUTO!F71</f>
        <v>5167</v>
      </c>
      <c r="C70" s="68">
        <f>[2]AUTO!K71</f>
        <v>0</v>
      </c>
      <c r="D70" s="68">
        <f>[2]AUTO!N71</f>
        <v>0</v>
      </c>
      <c r="E70" s="68">
        <f>[2]AUTO!S71</f>
        <v>0</v>
      </c>
      <c r="F70" s="68"/>
      <c r="G70" s="68">
        <f>[2]AUTO!AD71</f>
        <v>0</v>
      </c>
      <c r="H70" s="68">
        <f>[2]AUTO!AE71</f>
        <v>0</v>
      </c>
      <c r="I70" s="68">
        <f>[2]AUTO!AF71</f>
        <v>0</v>
      </c>
      <c r="J70" s="68">
        <f>[2]AUTO!AG71</f>
        <v>0</v>
      </c>
      <c r="K70" s="68">
        <f>[2]AUTO!AJ71</f>
        <v>0</v>
      </c>
      <c r="L70" s="68">
        <f>[2]AUTO!AM71</f>
        <v>0</v>
      </c>
      <c r="M70" s="68">
        <f>[2]AUTO!AQ71</f>
        <v>0</v>
      </c>
      <c r="N70" s="68">
        <f>[2]AUTO!AR71</f>
        <v>0</v>
      </c>
      <c r="O70" s="68">
        <f t="shared" si="11"/>
        <v>5167</v>
      </c>
    </row>
    <row r="71" spans="1:15" x14ac:dyDescent="0.2">
      <c r="A71" s="12" t="s">
        <v>73</v>
      </c>
      <c r="B71" s="68">
        <f>[2]AUTO!F72</f>
        <v>4086</v>
      </c>
      <c r="C71" s="68">
        <f>[2]AUTO!K72</f>
        <v>0</v>
      </c>
      <c r="D71" s="68">
        <f>[2]AUTO!N72</f>
        <v>0</v>
      </c>
      <c r="E71" s="68">
        <f>[2]AUTO!S72</f>
        <v>0</v>
      </c>
      <c r="F71" s="68"/>
      <c r="G71" s="68">
        <f>[2]AUTO!AD72</f>
        <v>0</v>
      </c>
      <c r="H71" s="68">
        <f>[2]AUTO!AE72</f>
        <v>0</v>
      </c>
      <c r="I71" s="68">
        <f>[2]AUTO!AF72</f>
        <v>0</v>
      </c>
      <c r="J71" s="68">
        <f>[2]AUTO!AG72</f>
        <v>0</v>
      </c>
      <c r="K71" s="68">
        <f>[2]AUTO!AJ72</f>
        <v>0</v>
      </c>
      <c r="L71" s="68">
        <f>[2]AUTO!AM72</f>
        <v>0</v>
      </c>
      <c r="M71" s="68">
        <f>[2]AUTO!AQ72</f>
        <v>0</v>
      </c>
      <c r="N71" s="68">
        <f>[2]AUTO!AR72</f>
        <v>0</v>
      </c>
      <c r="O71" s="68">
        <f t="shared" si="11"/>
        <v>4086</v>
      </c>
    </row>
    <row r="72" spans="1:15" x14ac:dyDescent="0.2">
      <c r="A72" s="12" t="s">
        <v>74</v>
      </c>
      <c r="B72" s="68">
        <f>[2]AUTO!F73</f>
        <v>51474</v>
      </c>
      <c r="C72" s="68">
        <f>[2]AUTO!K73</f>
        <v>0</v>
      </c>
      <c r="D72" s="68">
        <f>[2]AUTO!N73</f>
        <v>0</v>
      </c>
      <c r="E72" s="68">
        <f>[2]AUTO!S73</f>
        <v>0</v>
      </c>
      <c r="F72" s="68"/>
      <c r="G72" s="68">
        <f>[2]AUTO!AD73</f>
        <v>0</v>
      </c>
      <c r="H72" s="68">
        <f>[2]AUTO!AE73</f>
        <v>0</v>
      </c>
      <c r="I72" s="68">
        <f>[2]AUTO!AF73</f>
        <v>0</v>
      </c>
      <c r="J72" s="68">
        <f>[2]AUTO!AG73</f>
        <v>0</v>
      </c>
      <c r="K72" s="68">
        <f>[2]AUTO!AJ73</f>
        <v>0</v>
      </c>
      <c r="L72" s="68">
        <f>[2]AUTO!AM73</f>
        <v>0</v>
      </c>
      <c r="M72" s="68">
        <f>[2]AUTO!AQ73</f>
        <v>0</v>
      </c>
      <c r="N72" s="68">
        <f>[2]AUTO!AR73</f>
        <v>0</v>
      </c>
      <c r="O72" s="68">
        <f t="shared" si="11"/>
        <v>51474</v>
      </c>
    </row>
    <row r="73" spans="1:15" x14ac:dyDescent="0.2">
      <c r="A73" s="12" t="s">
        <v>138</v>
      </c>
      <c r="B73" s="68">
        <f>[2]AUTO!F74</f>
        <v>36083</v>
      </c>
      <c r="C73" s="68">
        <f>[2]AUTO!K74</f>
        <v>0</v>
      </c>
      <c r="D73" s="68">
        <f>[2]AUTO!N74</f>
        <v>0</v>
      </c>
      <c r="E73" s="68">
        <f>[2]AUTO!S74</f>
        <v>0</v>
      </c>
      <c r="F73" s="68"/>
      <c r="G73" s="68">
        <f>[2]AUTO!AD74</f>
        <v>0</v>
      </c>
      <c r="H73" s="68">
        <f>[2]AUTO!AE74</f>
        <v>0</v>
      </c>
      <c r="I73" s="68">
        <f>[2]AUTO!AF74</f>
        <v>0</v>
      </c>
      <c r="J73" s="68">
        <f>[2]AUTO!AG74</f>
        <v>0</v>
      </c>
      <c r="K73" s="68">
        <f>[2]AUTO!AJ74</f>
        <v>0</v>
      </c>
      <c r="L73" s="68">
        <f>[2]AUTO!AM74</f>
        <v>0</v>
      </c>
      <c r="M73" s="68">
        <f>[2]AUTO!AQ74</f>
        <v>0</v>
      </c>
      <c r="N73" s="68">
        <f>[2]AUTO!AR74</f>
        <v>0</v>
      </c>
      <c r="O73" s="68">
        <f t="shared" si="11"/>
        <v>36083</v>
      </c>
    </row>
    <row r="74" spans="1:15" x14ac:dyDescent="0.2">
      <c r="A74" s="12" t="s">
        <v>75</v>
      </c>
      <c r="B74" s="68">
        <f>[2]AUTO!F75</f>
        <v>26993</v>
      </c>
      <c r="C74" s="68">
        <f>[2]AUTO!K75</f>
        <v>0</v>
      </c>
      <c r="D74" s="68">
        <f>[2]AUTO!N75</f>
        <v>0</v>
      </c>
      <c r="E74" s="68">
        <f>[2]AUTO!S75</f>
        <v>0</v>
      </c>
      <c r="F74" s="68"/>
      <c r="G74" s="68">
        <f>[2]AUTO!AD75</f>
        <v>0</v>
      </c>
      <c r="H74" s="68">
        <f>[2]AUTO!AE75</f>
        <v>0</v>
      </c>
      <c r="I74" s="68">
        <f>[2]AUTO!AF75</f>
        <v>0</v>
      </c>
      <c r="J74" s="68">
        <f>[2]AUTO!AG75</f>
        <v>0</v>
      </c>
      <c r="K74" s="68">
        <f>[2]AUTO!AJ75</f>
        <v>0</v>
      </c>
      <c r="L74" s="68">
        <f>[2]AUTO!AM75</f>
        <v>0</v>
      </c>
      <c r="M74" s="68">
        <f>[2]AUTO!AQ75</f>
        <v>0</v>
      </c>
      <c r="N74" s="68">
        <f>[2]AUTO!AR75</f>
        <v>0</v>
      </c>
      <c r="O74" s="68">
        <f t="shared" si="11"/>
        <v>26993</v>
      </c>
    </row>
    <row r="75" spans="1:15" x14ac:dyDescent="0.2">
      <c r="A75" s="12" t="s">
        <v>76</v>
      </c>
      <c r="B75" s="68">
        <f>[2]AUTO!F76</f>
        <v>4358</v>
      </c>
      <c r="C75" s="68">
        <f>[2]AUTO!K76</f>
        <v>0</v>
      </c>
      <c r="D75" s="68">
        <f>[2]AUTO!N76</f>
        <v>0</v>
      </c>
      <c r="E75" s="68">
        <f>[2]AUTO!S76</f>
        <v>0</v>
      </c>
      <c r="F75" s="68"/>
      <c r="G75" s="68">
        <f>[2]AUTO!AD76</f>
        <v>0</v>
      </c>
      <c r="H75" s="68">
        <f>[2]AUTO!AE76</f>
        <v>0</v>
      </c>
      <c r="I75" s="68">
        <f>[2]AUTO!AF76</f>
        <v>0</v>
      </c>
      <c r="J75" s="68">
        <f>[2]AUTO!AG76</f>
        <v>0</v>
      </c>
      <c r="K75" s="68">
        <f>[2]AUTO!AJ76</f>
        <v>0</v>
      </c>
      <c r="L75" s="68">
        <f>[2]AUTO!AM76</f>
        <v>0</v>
      </c>
      <c r="M75" s="68">
        <f>[2]AUTO!AQ76</f>
        <v>0</v>
      </c>
      <c r="N75" s="68">
        <f>[2]AUTO!AR76</f>
        <v>0</v>
      </c>
      <c r="O75" s="68">
        <f t="shared" si="11"/>
        <v>4358</v>
      </c>
    </row>
    <row r="76" spans="1:15" x14ac:dyDescent="0.2">
      <c r="A76" s="12" t="s">
        <v>77</v>
      </c>
      <c r="B76" s="68">
        <f>[2]AUTO!F77</f>
        <v>18254</v>
      </c>
      <c r="C76" s="68">
        <f>[2]AUTO!K77</f>
        <v>0</v>
      </c>
      <c r="D76" s="68">
        <f>[2]AUTO!N77</f>
        <v>16693</v>
      </c>
      <c r="E76" s="68">
        <f>[2]AUTO!S77</f>
        <v>0</v>
      </c>
      <c r="F76" s="68"/>
      <c r="G76" s="68">
        <f>[2]AUTO!AD77</f>
        <v>0</v>
      </c>
      <c r="H76" s="68">
        <f>[2]AUTO!AE77</f>
        <v>0</v>
      </c>
      <c r="I76" s="68">
        <f>[2]AUTO!AF77</f>
        <v>0</v>
      </c>
      <c r="J76" s="68">
        <f>[2]AUTO!AG77</f>
        <v>0</v>
      </c>
      <c r="K76" s="68">
        <f>[2]AUTO!AJ77</f>
        <v>0</v>
      </c>
      <c r="L76" s="68">
        <f>[2]AUTO!AM77</f>
        <v>0</v>
      </c>
      <c r="M76" s="68">
        <f>[2]AUTO!AQ77</f>
        <v>0</v>
      </c>
      <c r="N76" s="68">
        <f>[2]AUTO!AR77</f>
        <v>0</v>
      </c>
      <c r="O76" s="68">
        <f t="shared" si="11"/>
        <v>34947</v>
      </c>
    </row>
    <row r="77" spans="1:15" hidden="1" x14ac:dyDescent="0.2">
      <c r="A77" s="12" t="s">
        <v>78</v>
      </c>
      <c r="B77" s="68">
        <f>[2]AUTO!F78</f>
        <v>0</v>
      </c>
      <c r="C77" s="68">
        <f>[2]AUTO!K78</f>
        <v>0</v>
      </c>
      <c r="D77" s="68">
        <f>[2]AUTO!N78</f>
        <v>0</v>
      </c>
      <c r="E77" s="68">
        <f>[2]AUTO!S78</f>
        <v>0</v>
      </c>
      <c r="F77" s="68"/>
      <c r="G77" s="68">
        <f>[2]AUTO!AD78</f>
        <v>0</v>
      </c>
      <c r="H77" s="68">
        <f>[2]AUTO!AE78</f>
        <v>0</v>
      </c>
      <c r="I77" s="68">
        <f>[2]AUTO!AF78</f>
        <v>0</v>
      </c>
      <c r="J77" s="68">
        <f>[2]AUTO!AG78</f>
        <v>0</v>
      </c>
      <c r="K77" s="68">
        <f>[2]AUTO!AJ78</f>
        <v>0</v>
      </c>
      <c r="L77" s="68">
        <f>[2]AUTO!AM78</f>
        <v>0</v>
      </c>
      <c r="M77" s="68">
        <f>[2]AUTO!AQ78</f>
        <v>0</v>
      </c>
      <c r="N77" s="68">
        <f>[2]AUTO!AR78</f>
        <v>0</v>
      </c>
      <c r="O77" s="68">
        <f t="shared" si="11"/>
        <v>0</v>
      </c>
    </row>
    <row r="78" spans="1:15" x14ac:dyDescent="0.2">
      <c r="A78" s="12" t="s">
        <v>175</v>
      </c>
      <c r="B78" s="68">
        <f>[2]AUTO!F79</f>
        <v>2411</v>
      </c>
      <c r="C78" s="68">
        <f>[2]AUTO!K79</f>
        <v>0</v>
      </c>
      <c r="D78" s="68">
        <f>[2]AUTO!N79</f>
        <v>0</v>
      </c>
      <c r="E78" s="68">
        <f>[2]AUTO!S79</f>
        <v>0</v>
      </c>
      <c r="F78" s="68"/>
      <c r="G78" s="68">
        <f>[2]AUTO!AD79</f>
        <v>0</v>
      </c>
      <c r="H78" s="68">
        <f>[2]AUTO!AE79</f>
        <v>0</v>
      </c>
      <c r="I78" s="68">
        <f>[2]AUTO!AF79</f>
        <v>0</v>
      </c>
      <c r="J78" s="68">
        <f>[2]AUTO!AG79</f>
        <v>0</v>
      </c>
      <c r="K78" s="68">
        <f>[2]AUTO!AJ79</f>
        <v>0</v>
      </c>
      <c r="L78" s="68">
        <f>[2]AUTO!AM79</f>
        <v>0</v>
      </c>
      <c r="M78" s="68">
        <f>[2]AUTO!AQ79</f>
        <v>0</v>
      </c>
      <c r="N78" s="68">
        <f>[2]AUTO!AR79</f>
        <v>0</v>
      </c>
      <c r="O78" s="68">
        <f t="shared" si="11"/>
        <v>2411</v>
      </c>
    </row>
    <row r="79" spans="1:15" x14ac:dyDescent="0.2">
      <c r="A79" s="12" t="s">
        <v>81</v>
      </c>
      <c r="B79" s="68">
        <f>[2]AUTO!F80</f>
        <v>886</v>
      </c>
      <c r="C79" s="68">
        <f>[2]AUTO!K80</f>
        <v>0</v>
      </c>
      <c r="D79" s="68">
        <f>[2]AUTO!N80</f>
        <v>0</v>
      </c>
      <c r="E79" s="68">
        <f>[2]AUTO!S80</f>
        <v>0</v>
      </c>
      <c r="F79" s="68"/>
      <c r="G79" s="68">
        <f>[2]AUTO!AD80</f>
        <v>0</v>
      </c>
      <c r="H79" s="68">
        <f>[2]AUTO!AE80</f>
        <v>0</v>
      </c>
      <c r="I79" s="68">
        <f>[2]AUTO!AF80</f>
        <v>0</v>
      </c>
      <c r="J79" s="68">
        <f>[2]AUTO!AG80</f>
        <v>0</v>
      </c>
      <c r="K79" s="68">
        <f>[2]AUTO!AJ80</f>
        <v>0</v>
      </c>
      <c r="L79" s="68">
        <f>[2]AUTO!AM80</f>
        <v>0</v>
      </c>
      <c r="M79" s="68">
        <f>[2]AUTO!AQ80</f>
        <v>0</v>
      </c>
      <c r="N79" s="68">
        <f>[2]AUTO!AR80</f>
        <v>0</v>
      </c>
      <c r="O79" s="68">
        <f t="shared" si="11"/>
        <v>886</v>
      </c>
    </row>
    <row r="80" spans="1:15" x14ac:dyDescent="0.2">
      <c r="A80" s="12" t="s">
        <v>139</v>
      </c>
      <c r="B80" s="68">
        <f>[2]AUTO!F81</f>
        <v>2467</v>
      </c>
      <c r="C80" s="68">
        <f>[2]AUTO!K81</f>
        <v>35614</v>
      </c>
      <c r="D80" s="68">
        <f>[2]AUTO!N81</f>
        <v>0</v>
      </c>
      <c r="E80" s="68">
        <f>[2]AUTO!S81</f>
        <v>0</v>
      </c>
      <c r="F80" s="68"/>
      <c r="G80" s="68">
        <f>[2]AUTO!AD81</f>
        <v>0</v>
      </c>
      <c r="H80" s="68">
        <f>[2]AUTO!AE81</f>
        <v>0</v>
      </c>
      <c r="I80" s="68">
        <f>[2]AUTO!AF81</f>
        <v>0</v>
      </c>
      <c r="J80" s="68">
        <f>[2]AUTO!AG81</f>
        <v>0</v>
      </c>
      <c r="K80" s="68">
        <f>[2]AUTO!AJ81</f>
        <v>0</v>
      </c>
      <c r="L80" s="68">
        <f>[2]AUTO!AM81</f>
        <v>0</v>
      </c>
      <c r="M80" s="68">
        <f>[2]AUTO!AQ81</f>
        <v>0</v>
      </c>
      <c r="N80" s="68">
        <f>[2]AUTO!AR81</f>
        <v>0</v>
      </c>
      <c r="O80" s="68">
        <f t="shared" si="11"/>
        <v>38081</v>
      </c>
    </row>
    <row r="81" spans="1:15" x14ac:dyDescent="0.2">
      <c r="A81" s="12" t="s">
        <v>79</v>
      </c>
      <c r="B81" s="68">
        <f>[2]AUTO!F82</f>
        <v>60979</v>
      </c>
      <c r="C81" s="68">
        <f>[2]AUTO!K82</f>
        <v>0</v>
      </c>
      <c r="D81" s="68">
        <f>[2]AUTO!N82</f>
        <v>0</v>
      </c>
      <c r="E81" s="68">
        <f>[2]AUTO!S82</f>
        <v>0</v>
      </c>
      <c r="F81" s="68"/>
      <c r="G81" s="68">
        <f>[2]AUTO!AD82</f>
        <v>0</v>
      </c>
      <c r="H81" s="68">
        <f>[2]AUTO!AE82</f>
        <v>0</v>
      </c>
      <c r="I81" s="68">
        <f>[2]AUTO!AF82</f>
        <v>0</v>
      </c>
      <c r="J81" s="68">
        <f>[2]AUTO!AG82</f>
        <v>0</v>
      </c>
      <c r="K81" s="68">
        <f>[2]AUTO!AJ82</f>
        <v>0</v>
      </c>
      <c r="L81" s="68">
        <f>[2]AUTO!AM82</f>
        <v>0</v>
      </c>
      <c r="M81" s="68">
        <f>[2]AUTO!AQ82</f>
        <v>0</v>
      </c>
      <c r="N81" s="68">
        <f>[2]AUTO!AR82</f>
        <v>0</v>
      </c>
      <c r="O81" s="68">
        <f t="shared" si="11"/>
        <v>60979</v>
      </c>
    </row>
    <row r="82" spans="1:15" x14ac:dyDescent="0.2">
      <c r="A82" s="12" t="s">
        <v>80</v>
      </c>
      <c r="B82" s="68">
        <f>[2]AUTO!F83</f>
        <v>2635</v>
      </c>
      <c r="C82" s="68">
        <f>[2]AUTO!K83</f>
        <v>0</v>
      </c>
      <c r="D82" s="68">
        <f>[2]AUTO!N83</f>
        <v>0</v>
      </c>
      <c r="E82" s="68">
        <f>[2]AUTO!S83</f>
        <v>0</v>
      </c>
      <c r="F82" s="68"/>
      <c r="G82" s="68">
        <f>[2]AUTO!AD83</f>
        <v>0</v>
      </c>
      <c r="H82" s="68">
        <f>[2]AUTO!AE83</f>
        <v>0</v>
      </c>
      <c r="I82" s="68">
        <f>[2]AUTO!AF83</f>
        <v>0</v>
      </c>
      <c r="J82" s="68">
        <f>[2]AUTO!AG83</f>
        <v>0</v>
      </c>
      <c r="K82" s="68">
        <f>[2]AUTO!AJ83</f>
        <v>0</v>
      </c>
      <c r="L82" s="68">
        <f>[2]AUTO!AM83</f>
        <v>0</v>
      </c>
      <c r="M82" s="68">
        <f>[2]AUTO!AQ83</f>
        <v>0</v>
      </c>
      <c r="N82" s="68">
        <f>[2]AUTO!AR83</f>
        <v>0</v>
      </c>
      <c r="O82" s="68">
        <f t="shared" si="11"/>
        <v>2635</v>
      </c>
    </row>
    <row r="83" spans="1:15" x14ac:dyDescent="0.2">
      <c r="A83" s="12" t="s">
        <v>82</v>
      </c>
      <c r="B83" s="68">
        <f>[2]AUTO!F84</f>
        <v>4404</v>
      </c>
      <c r="C83" s="68">
        <f>[2]AUTO!K84</f>
        <v>0</v>
      </c>
      <c r="D83" s="68">
        <f>[2]AUTO!N84</f>
        <v>0</v>
      </c>
      <c r="E83" s="68">
        <f>[2]AUTO!S84</f>
        <v>0</v>
      </c>
      <c r="F83" s="68"/>
      <c r="G83" s="68">
        <f>[2]AUTO!AD84</f>
        <v>0</v>
      </c>
      <c r="H83" s="68">
        <f>[2]AUTO!AE84</f>
        <v>0</v>
      </c>
      <c r="I83" s="68">
        <f>[2]AUTO!AF84</f>
        <v>0</v>
      </c>
      <c r="J83" s="68">
        <f>[2]AUTO!AG84</f>
        <v>0</v>
      </c>
      <c r="K83" s="68">
        <f>[2]AUTO!AJ84</f>
        <v>0</v>
      </c>
      <c r="L83" s="68">
        <f>[2]AUTO!AM84</f>
        <v>0</v>
      </c>
      <c r="M83" s="68">
        <f>[2]AUTO!AQ84</f>
        <v>0</v>
      </c>
      <c r="N83" s="68">
        <f>[2]AUTO!AR84</f>
        <v>0</v>
      </c>
      <c r="O83" s="68">
        <f t="shared" si="11"/>
        <v>4404</v>
      </c>
    </row>
    <row r="84" spans="1:15" ht="14.25" customHeight="1" x14ac:dyDescent="0.2">
      <c r="A84" s="12" t="s">
        <v>83</v>
      </c>
      <c r="B84" s="68">
        <f>[2]AUTO!F85</f>
        <v>5509</v>
      </c>
      <c r="C84" s="68">
        <f>[2]AUTO!K85</f>
        <v>0</v>
      </c>
      <c r="D84" s="68">
        <f>[2]AUTO!N85</f>
        <v>0</v>
      </c>
      <c r="E84" s="68">
        <f>[2]AUTO!S85</f>
        <v>0</v>
      </c>
      <c r="F84" s="68"/>
      <c r="G84" s="68">
        <f>[2]AUTO!AD85</f>
        <v>0</v>
      </c>
      <c r="H84" s="68">
        <f>[2]AUTO!AE85</f>
        <v>0</v>
      </c>
      <c r="I84" s="68">
        <f>[2]AUTO!AF85</f>
        <v>0</v>
      </c>
      <c r="J84" s="68">
        <f>[2]AUTO!AG85</f>
        <v>0</v>
      </c>
      <c r="K84" s="68">
        <f>[2]AUTO!AJ85</f>
        <v>0</v>
      </c>
      <c r="L84" s="68">
        <f>[2]AUTO!AM85</f>
        <v>0</v>
      </c>
      <c r="M84" s="68">
        <f>[2]AUTO!AQ85</f>
        <v>0</v>
      </c>
      <c r="N84" s="68">
        <f>[2]AUTO!AR85</f>
        <v>0</v>
      </c>
      <c r="O84" s="68">
        <f t="shared" si="11"/>
        <v>5509</v>
      </c>
    </row>
    <row r="85" spans="1:15" hidden="1" x14ac:dyDescent="0.2">
      <c r="A85" s="12" t="s">
        <v>206</v>
      </c>
      <c r="B85" s="68">
        <f>[2]AUTO!F86</f>
        <v>0</v>
      </c>
      <c r="C85" s="68">
        <f>[2]AUTO!K86</f>
        <v>0</v>
      </c>
      <c r="D85" s="68">
        <f>[2]AUTO!N86</f>
        <v>0</v>
      </c>
      <c r="E85" s="68">
        <f>[2]AUTO!S86</f>
        <v>0</v>
      </c>
      <c r="F85" s="68"/>
      <c r="G85" s="68">
        <f>[2]AUTO!AD86</f>
        <v>0</v>
      </c>
      <c r="H85" s="68">
        <f>[2]AUTO!AE86</f>
        <v>0</v>
      </c>
      <c r="I85" s="68">
        <f>[2]AUTO!AF86</f>
        <v>0</v>
      </c>
      <c r="J85" s="68">
        <f>[2]AUTO!AG86</f>
        <v>0</v>
      </c>
      <c r="K85" s="68">
        <f>[2]AUTO!AJ86</f>
        <v>0</v>
      </c>
      <c r="L85" s="68">
        <f>[2]AUTO!AM86</f>
        <v>0</v>
      </c>
      <c r="M85" s="68">
        <f>[2]AUTO!AQ86</f>
        <v>0</v>
      </c>
      <c r="N85" s="68">
        <f>[2]AUTO!AR86</f>
        <v>0</v>
      </c>
      <c r="O85" s="68">
        <f t="shared" si="11"/>
        <v>0</v>
      </c>
    </row>
    <row r="86" spans="1:15" x14ac:dyDescent="0.2">
      <c r="A86" s="12" t="s">
        <v>84</v>
      </c>
      <c r="B86" s="68">
        <f>[2]AUTO!F87</f>
        <v>2287</v>
      </c>
      <c r="C86" s="68">
        <f>[2]AUTO!K87</f>
        <v>0</v>
      </c>
      <c r="D86" s="68">
        <f>[2]AUTO!N87</f>
        <v>0</v>
      </c>
      <c r="E86" s="68">
        <f>[2]AUTO!S87</f>
        <v>0</v>
      </c>
      <c r="F86" s="68"/>
      <c r="G86" s="68">
        <f>[2]AUTO!AD87</f>
        <v>0</v>
      </c>
      <c r="H86" s="68">
        <f>[2]AUTO!AE87</f>
        <v>0</v>
      </c>
      <c r="I86" s="68">
        <f>[2]AUTO!AF87</f>
        <v>0</v>
      </c>
      <c r="J86" s="68">
        <f>[2]AUTO!AG87</f>
        <v>0</v>
      </c>
      <c r="K86" s="68">
        <f>[2]AUTO!AJ87</f>
        <v>0</v>
      </c>
      <c r="L86" s="68">
        <f>[2]AUTO!AM87</f>
        <v>0</v>
      </c>
      <c r="M86" s="68">
        <f>[2]AUTO!AQ87</f>
        <v>0</v>
      </c>
      <c r="N86" s="68">
        <f>[2]AUTO!AR87</f>
        <v>0</v>
      </c>
      <c r="O86" s="68">
        <f t="shared" si="11"/>
        <v>2287</v>
      </c>
    </row>
    <row r="87" spans="1:15" ht="14.25" customHeight="1" x14ac:dyDescent="0.2">
      <c r="A87" s="12" t="s">
        <v>85</v>
      </c>
      <c r="B87" s="68">
        <f>[2]AUTO!F88</f>
        <v>16897</v>
      </c>
      <c r="C87" s="68">
        <f>[2]AUTO!K88</f>
        <v>0</v>
      </c>
      <c r="D87" s="68">
        <f>[2]AUTO!N88</f>
        <v>0</v>
      </c>
      <c r="E87" s="68">
        <f>[2]AUTO!S88</f>
        <v>0</v>
      </c>
      <c r="F87" s="68"/>
      <c r="G87" s="68">
        <f>[2]AUTO!AD88</f>
        <v>0</v>
      </c>
      <c r="H87" s="68">
        <f>[2]AUTO!AE88</f>
        <v>0</v>
      </c>
      <c r="I87" s="68">
        <f>[2]AUTO!AF88</f>
        <v>0</v>
      </c>
      <c r="J87" s="68">
        <f>[2]AUTO!AG88</f>
        <v>0</v>
      </c>
      <c r="K87" s="68">
        <f>[2]AUTO!AJ88</f>
        <v>0</v>
      </c>
      <c r="L87" s="68">
        <f>[2]AUTO!AM88</f>
        <v>0</v>
      </c>
      <c r="M87" s="68">
        <f>[2]AUTO!AQ88</f>
        <v>0</v>
      </c>
      <c r="N87" s="68">
        <f>[2]AUTO!AR88</f>
        <v>0</v>
      </c>
      <c r="O87" s="68">
        <f t="shared" si="11"/>
        <v>16897</v>
      </c>
    </row>
    <row r="88" spans="1:15" x14ac:dyDescent="0.2">
      <c r="A88" s="277"/>
      <c r="B88" s="68"/>
      <c r="C88" s="68"/>
      <c r="D88" s="68"/>
      <c r="E88" s="68"/>
      <c r="F88" s="68"/>
      <c r="G88" s="68"/>
      <c r="H88" s="68"/>
      <c r="I88" s="68"/>
      <c r="J88" s="68"/>
      <c r="K88" s="68"/>
      <c r="L88" s="68"/>
      <c r="M88" s="68"/>
      <c r="N88" s="68"/>
      <c r="O88" s="68"/>
    </row>
    <row r="89" spans="1:15" x14ac:dyDescent="0.2">
      <c r="A89" s="104" t="s">
        <v>146</v>
      </c>
      <c r="B89" s="68">
        <f>[2]AUTO!F90</f>
        <v>0</v>
      </c>
      <c r="C89" s="68">
        <f>[2]AUTO!K90</f>
        <v>0</v>
      </c>
      <c r="D89" s="68">
        <f>[2]AUTO!N90</f>
        <v>0</v>
      </c>
      <c r="E89" s="68">
        <f>[2]AUTO!S90</f>
        <v>636500</v>
      </c>
      <c r="F89" s="68"/>
      <c r="G89" s="68">
        <f>[2]AUTO!AD90</f>
        <v>0</v>
      </c>
      <c r="H89" s="68">
        <f>[2]AUTO!AE90</f>
        <v>0</v>
      </c>
      <c r="I89" s="68">
        <f>[2]AUTO!AF90</f>
        <v>0</v>
      </c>
      <c r="J89" s="68">
        <f>[2]AUTO!AG90</f>
        <v>737000</v>
      </c>
      <c r="K89" s="68">
        <f>[2]AUTO!AJ90</f>
        <v>0</v>
      </c>
      <c r="L89" s="68">
        <f>[2]AUTO!AM90</f>
        <v>0</v>
      </c>
      <c r="M89" s="68">
        <f>[2]AUTO!AQ90</f>
        <v>0</v>
      </c>
      <c r="N89" s="68">
        <f>[2]AUTO!AR90</f>
        <v>0</v>
      </c>
      <c r="O89" s="68">
        <f>SUM(B89:N89)</f>
        <v>1373500</v>
      </c>
    </row>
    <row r="90" spans="1:15" ht="13.5" customHeight="1" x14ac:dyDescent="0.2">
      <c r="A90" s="278" t="s">
        <v>266</v>
      </c>
      <c r="B90" s="68">
        <f t="shared" ref="B90:K90" si="12">SUM(B91:B92)</f>
        <v>0</v>
      </c>
      <c r="C90" s="68">
        <f t="shared" si="12"/>
        <v>0</v>
      </c>
      <c r="D90" s="68">
        <f t="shared" si="12"/>
        <v>0</v>
      </c>
      <c r="E90" s="68">
        <f t="shared" si="12"/>
        <v>0</v>
      </c>
      <c r="F90" s="68"/>
      <c r="G90" s="68">
        <f t="shared" si="12"/>
        <v>0</v>
      </c>
      <c r="H90" s="68">
        <f t="shared" si="12"/>
        <v>0</v>
      </c>
      <c r="I90" s="68">
        <f t="shared" si="12"/>
        <v>0</v>
      </c>
      <c r="J90" s="68">
        <f t="shared" si="12"/>
        <v>0</v>
      </c>
      <c r="K90" s="68">
        <f t="shared" si="12"/>
        <v>0</v>
      </c>
      <c r="L90" s="68">
        <f>SUM(L91:L92)</f>
        <v>0</v>
      </c>
      <c r="M90" s="68">
        <f>SUM(M91:M92)</f>
        <v>428619518</v>
      </c>
      <c r="N90" s="68">
        <f>SUM(N91:N92)</f>
        <v>0</v>
      </c>
      <c r="O90" s="68">
        <f>SUM(O91:O92)</f>
        <v>428619518</v>
      </c>
    </row>
    <row r="91" spans="1:15" hidden="1" x14ac:dyDescent="0.2">
      <c r="A91" s="278" t="s">
        <v>148</v>
      </c>
      <c r="B91" s="68">
        <f>[2]AUTO!F92</f>
        <v>0</v>
      </c>
      <c r="C91" s="68">
        <f>[2]AUTO!K92</f>
        <v>0</v>
      </c>
      <c r="D91" s="68">
        <f>[2]AUTO!N92</f>
        <v>0</v>
      </c>
      <c r="E91" s="68">
        <f>[2]AUTO!S92</f>
        <v>0</v>
      </c>
      <c r="F91" s="68"/>
      <c r="G91" s="68">
        <f>[2]AUTO!AD92</f>
        <v>0</v>
      </c>
      <c r="H91" s="68">
        <f>[2]AUTO!AE92</f>
        <v>0</v>
      </c>
      <c r="I91" s="68">
        <f>[2]AUTO!AF92</f>
        <v>0</v>
      </c>
      <c r="J91" s="68">
        <f>[2]AUTO!AG92</f>
        <v>0</v>
      </c>
      <c r="K91" s="68">
        <f>[2]AUTO!AJ92</f>
        <v>0</v>
      </c>
      <c r="L91" s="68">
        <f>[2]AUTO!AM92</f>
        <v>0</v>
      </c>
      <c r="M91" s="68">
        <f>[2]AUTO!AQ92</f>
        <v>428619518</v>
      </c>
      <c r="N91" s="68">
        <f>[2]AUTO!AR92</f>
        <v>0</v>
      </c>
      <c r="O91" s="68">
        <f>SUM(B91:N91)</f>
        <v>428619518</v>
      </c>
    </row>
    <row r="92" spans="1:15" hidden="1" x14ac:dyDescent="0.2">
      <c r="A92" s="278" t="s">
        <v>149</v>
      </c>
      <c r="B92" s="68">
        <f>[2]AUTO!F93</f>
        <v>0</v>
      </c>
      <c r="C92" s="68">
        <f>[2]AUTO!K93</f>
        <v>0</v>
      </c>
      <c r="D92" s="68">
        <f>[2]AUTO!N93</f>
        <v>0</v>
      </c>
      <c r="E92" s="68">
        <f>[2]AUTO!S93</f>
        <v>0</v>
      </c>
      <c r="F92" s="68"/>
      <c r="G92" s="68">
        <f>[2]AUTO!AD93</f>
        <v>0</v>
      </c>
      <c r="H92" s="68">
        <f>[2]AUTO!AE93</f>
        <v>0</v>
      </c>
      <c r="I92" s="68">
        <f>[2]AUTO!AF93</f>
        <v>0</v>
      </c>
      <c r="J92" s="68">
        <f>[2]AUTO!AG93</f>
        <v>0</v>
      </c>
      <c r="K92" s="68">
        <f>[2]AUTO!AJ93</f>
        <v>0</v>
      </c>
      <c r="L92" s="68">
        <f>[2]AUTO!AM93</f>
        <v>0</v>
      </c>
      <c r="M92" s="68">
        <f>[2]AUTO!AQ93</f>
        <v>0</v>
      </c>
      <c r="N92" s="68">
        <f>[2]AUTO!AR93</f>
        <v>0</v>
      </c>
      <c r="O92" s="68">
        <f>SUM(B92:N92)</f>
        <v>0</v>
      </c>
    </row>
    <row r="93" spans="1:15" hidden="1" x14ac:dyDescent="0.2">
      <c r="A93" s="104" t="s">
        <v>150</v>
      </c>
      <c r="B93" s="68">
        <f>[2]AUTO!F94</f>
        <v>0</v>
      </c>
      <c r="C93" s="68">
        <f>[2]AUTO!K94</f>
        <v>0</v>
      </c>
      <c r="D93" s="68">
        <f>[2]AUTO!N94</f>
        <v>0</v>
      </c>
      <c r="E93" s="68">
        <f>[2]AUTO!S94</f>
        <v>0</v>
      </c>
      <c r="F93" s="68"/>
      <c r="G93" s="68">
        <f>[2]AUTO!AD94</f>
        <v>0</v>
      </c>
      <c r="H93" s="68">
        <f>[2]AUTO!AE94</f>
        <v>0</v>
      </c>
      <c r="I93" s="68">
        <f>[2]AUTO!AF94</f>
        <v>0</v>
      </c>
      <c r="J93" s="68">
        <f>[2]AUTO!AG94</f>
        <v>0</v>
      </c>
      <c r="K93" s="68">
        <f>[2]AUTO!AJ94</f>
        <v>0</v>
      </c>
      <c r="L93" s="68">
        <f>[2]AUTO!AM94</f>
        <v>0</v>
      </c>
      <c r="M93" s="68">
        <f>[2]AUTO!AQ94</f>
        <v>0</v>
      </c>
      <c r="N93" s="68">
        <f>[2]AUTO!AR94</f>
        <v>0</v>
      </c>
      <c r="O93" s="68">
        <f>SUM(B93:N93)</f>
        <v>0</v>
      </c>
    </row>
    <row r="94" spans="1:15" ht="13.5" customHeight="1" x14ac:dyDescent="0.2">
      <c r="A94" s="277" t="s">
        <v>340</v>
      </c>
      <c r="B94" s="68">
        <f>[2]AUTO!F95</f>
        <v>0</v>
      </c>
      <c r="C94" s="68">
        <f>[2]AUTO!K95</f>
        <v>0</v>
      </c>
      <c r="D94" s="68">
        <f>[2]AUTO!N95</f>
        <v>0</v>
      </c>
      <c r="E94" s="68">
        <f>[2]AUTO!S95</f>
        <v>0</v>
      </c>
      <c r="F94" s="68"/>
      <c r="G94" s="68">
        <f>[2]AUTO!AD95</f>
        <v>0</v>
      </c>
      <c r="H94" s="68">
        <f>[2]AUTO!AE95</f>
        <v>0</v>
      </c>
      <c r="I94" s="68">
        <f>[2]AUTO!AF95</f>
        <v>392797000</v>
      </c>
      <c r="J94" s="68">
        <f>[2]AUTO!AG95</f>
        <v>0</v>
      </c>
      <c r="K94" s="68">
        <f>[2]AUTO!AJ95</f>
        <v>0</v>
      </c>
      <c r="L94" s="68">
        <f>[2]AUTO!AM95</f>
        <v>0</v>
      </c>
      <c r="M94" s="68">
        <f>[2]AUTO!AQ95</f>
        <v>0</v>
      </c>
      <c r="N94" s="68">
        <f>[2]AUTO!AR95</f>
        <v>0</v>
      </c>
      <c r="O94" s="68">
        <f>SUM(B94:N94)</f>
        <v>392797000</v>
      </c>
    </row>
    <row r="95" spans="1:15" ht="20.25" customHeight="1" thickBot="1" x14ac:dyDescent="0.25">
      <c r="A95" s="296" t="s">
        <v>13</v>
      </c>
      <c r="B95" s="282">
        <f t="shared" ref="B95:O95" si="13">SUM(B6:B12)+SUM(B15:B20)+SUM(B23:B25)+SUM(B28:B29)+SUM(B32:B48)+B90+B94+B89+B93</f>
        <v>32818275</v>
      </c>
      <c r="C95" s="282">
        <f t="shared" si="13"/>
        <v>366872</v>
      </c>
      <c r="D95" s="282">
        <f t="shared" si="13"/>
        <v>1945750</v>
      </c>
      <c r="E95" s="282">
        <f t="shared" si="13"/>
        <v>7041784</v>
      </c>
      <c r="F95" s="282">
        <f t="shared" si="13"/>
        <v>1662698</v>
      </c>
      <c r="G95" s="282">
        <f t="shared" si="13"/>
        <v>0</v>
      </c>
      <c r="H95" s="282">
        <f t="shared" si="13"/>
        <v>331</v>
      </c>
      <c r="I95" s="282">
        <f t="shared" si="13"/>
        <v>392797000</v>
      </c>
      <c r="J95" s="282">
        <f t="shared" si="13"/>
        <v>737000</v>
      </c>
      <c r="K95" s="282">
        <f t="shared" si="13"/>
        <v>863410</v>
      </c>
      <c r="L95" s="282">
        <f t="shared" si="13"/>
        <v>814868</v>
      </c>
      <c r="M95" s="282">
        <f t="shared" si="13"/>
        <v>428619518</v>
      </c>
      <c r="N95" s="282">
        <f t="shared" si="13"/>
        <v>0</v>
      </c>
      <c r="O95" s="282">
        <f t="shared" si="13"/>
        <v>867667506</v>
      </c>
    </row>
    <row r="96" spans="1:15" ht="13.5" thickTop="1" x14ac:dyDescent="0.2"/>
  </sheetData>
  <printOptions gridLines="1"/>
  <pageMargins left="0.25" right="0.25" top="0.51" bottom="0.35" header="0.17" footer="0.17"/>
  <pageSetup paperSize="9" scale="75"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vt:lpstr>
      <vt:lpstr>ByDept</vt:lpstr>
      <vt:lpstr>AllSources</vt:lpstr>
      <vt:lpstr>Adjustments</vt:lpstr>
      <vt:lpstr>SPFs-RA10717</vt:lpstr>
      <vt:lpstr>Continuing</vt:lpstr>
      <vt:lpstr>Automatic</vt:lpstr>
      <vt:lpstr>Adjustments!Print_Area</vt:lpstr>
      <vt:lpstr>AllSources!Print_Area</vt:lpstr>
      <vt:lpstr>Automatic!Print_Area</vt:lpstr>
      <vt:lpstr>ByDept!Print_Area</vt:lpstr>
      <vt:lpstr>Continuing!Print_Area</vt:lpstr>
      <vt:lpstr>'SPFs-RA10717'!Print_Area</vt:lpstr>
      <vt:lpstr>SUM!Print_Area</vt:lpstr>
      <vt:lpstr>Adjustments!Print_Titles</vt:lpstr>
      <vt:lpstr>AllSources!Print_Titles</vt:lpstr>
      <vt:lpstr>Automatic!Print_Titles</vt:lpstr>
      <vt:lpstr>ByDept!Print_Titles</vt:lpstr>
      <vt:lpstr>Continuing!Print_Titles</vt:lpstr>
      <vt:lpstr>'SPFs-RA10717'!Print_Titles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oregner</dc:creator>
  <cp:lastModifiedBy>Olivia Regner</cp:lastModifiedBy>
  <cp:lastPrinted>2016-05-06T03:06:47Z</cp:lastPrinted>
  <dcterms:created xsi:type="dcterms:W3CDTF">2012-05-10T01:12:58Z</dcterms:created>
  <dcterms:modified xsi:type="dcterms:W3CDTF">2016-05-06T09:33:06Z</dcterms:modified>
</cp:coreProperties>
</file>